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2188" windowHeight="9060" activeTab="2"/>
  </bookViews>
  <sheets>
    <sheet name="red" sheetId="1" r:id="rId1"/>
    <sheet name="green" sheetId="3" r:id="rId2"/>
    <sheet name="Cd content" sheetId="4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4" l="1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3" i="4"/>
  <c r="G36" i="4" l="1"/>
  <c r="G35" i="4"/>
  <c r="G34" i="4"/>
  <c r="G29" i="4"/>
  <c r="D38" i="3" l="1"/>
  <c r="C38" i="3"/>
  <c r="B38" i="3"/>
  <c r="G37" i="3"/>
  <c r="F37" i="3"/>
  <c r="E37" i="3"/>
  <c r="D37" i="3"/>
  <c r="C37" i="3"/>
  <c r="B37" i="3"/>
  <c r="G36" i="3"/>
  <c r="G39" i="3" s="1"/>
  <c r="F36" i="3"/>
  <c r="F39" i="3" s="1"/>
  <c r="E36" i="3"/>
  <c r="E39" i="3" s="1"/>
  <c r="D36" i="3"/>
  <c r="D39" i="3" s="1"/>
  <c r="C36" i="3"/>
  <c r="B36" i="3"/>
  <c r="F30" i="3"/>
  <c r="E30" i="3"/>
  <c r="D30" i="3"/>
  <c r="C30" i="3"/>
  <c r="B30" i="3"/>
  <c r="F26" i="3"/>
  <c r="E26" i="3"/>
  <c r="D26" i="3"/>
  <c r="C26" i="3"/>
  <c r="B26" i="3"/>
  <c r="F22" i="3"/>
  <c r="E22" i="3"/>
  <c r="D22" i="3"/>
  <c r="C22" i="3"/>
  <c r="B22" i="3"/>
  <c r="F18" i="3"/>
  <c r="E18" i="3"/>
  <c r="D18" i="3"/>
  <c r="C18" i="3"/>
  <c r="B18" i="3"/>
  <c r="F14" i="3"/>
  <c r="E14" i="3"/>
  <c r="D14" i="3"/>
  <c r="C14" i="3"/>
  <c r="B14" i="3"/>
  <c r="F10" i="3"/>
  <c r="E10" i="3"/>
  <c r="D10" i="3"/>
  <c r="C10" i="3"/>
  <c r="B10" i="3"/>
  <c r="F6" i="3"/>
  <c r="E6" i="3"/>
  <c r="D6" i="3"/>
  <c r="C6" i="3"/>
  <c r="B6" i="3"/>
  <c r="G44" i="1"/>
  <c r="F44" i="1"/>
  <c r="E44" i="1"/>
  <c r="D44" i="1"/>
  <c r="C44" i="1"/>
  <c r="B44" i="1"/>
  <c r="G43" i="1"/>
  <c r="F43" i="1"/>
  <c r="E43" i="1"/>
  <c r="D43" i="1"/>
  <c r="C43" i="1"/>
  <c r="B43" i="1"/>
  <c r="G42" i="1"/>
  <c r="F42" i="1"/>
  <c r="E42" i="1"/>
  <c r="D42" i="1"/>
  <c r="C42" i="1"/>
  <c r="B42" i="1"/>
  <c r="F30" i="1"/>
  <c r="E30" i="1"/>
  <c r="D30" i="1"/>
  <c r="C30" i="1"/>
  <c r="B30" i="1"/>
  <c r="F26" i="1"/>
  <c r="E26" i="1"/>
  <c r="D26" i="1"/>
  <c r="C26" i="1"/>
  <c r="B26" i="1"/>
  <c r="F22" i="1"/>
  <c r="E22" i="1"/>
  <c r="D22" i="1"/>
  <c r="C22" i="1"/>
  <c r="B22" i="1"/>
  <c r="F18" i="1"/>
  <c r="E18" i="1"/>
  <c r="D18" i="1"/>
  <c r="C18" i="1"/>
  <c r="B18" i="1"/>
  <c r="F14" i="1"/>
  <c r="E14" i="1"/>
  <c r="D14" i="1"/>
  <c r="C14" i="1"/>
  <c r="B14" i="1"/>
  <c r="F10" i="1"/>
  <c r="E10" i="1"/>
  <c r="D10" i="1"/>
  <c r="C10" i="1"/>
  <c r="B10" i="1"/>
  <c r="F6" i="1"/>
  <c r="E6" i="1"/>
  <c r="D6" i="1"/>
  <c r="C6" i="1"/>
  <c r="B6" i="1"/>
  <c r="C40" i="3" l="1"/>
  <c r="D40" i="3"/>
  <c r="F40" i="3"/>
  <c r="B39" i="3"/>
  <c r="C39" i="3"/>
  <c r="G40" i="3"/>
  <c r="G41" i="3" s="1"/>
  <c r="C41" i="3"/>
  <c r="D41" i="3"/>
  <c r="F41" i="3"/>
  <c r="B40" i="3"/>
  <c r="B41" i="3" s="1"/>
  <c r="E40" i="3"/>
  <c r="E41" i="3" s="1"/>
</calcChain>
</file>

<file path=xl/sharedStrings.xml><?xml version="1.0" encoding="utf-8"?>
<sst xmlns="http://schemas.openxmlformats.org/spreadsheetml/2006/main" count="220" uniqueCount="100">
  <si>
    <t>Cd treatment inhibited plant growth</t>
  </si>
  <si>
    <t>1d</t>
  </si>
  <si>
    <t>2d</t>
  </si>
  <si>
    <t>3d</t>
  </si>
  <si>
    <t>4d</t>
  </si>
  <si>
    <t>5d</t>
  </si>
  <si>
    <t>6d</t>
  </si>
  <si>
    <t>7d</t>
  </si>
  <si>
    <t xml:space="preserve">Chloroplastidic pigment </t>
  </si>
  <si>
    <r>
      <rPr>
        <sz val="11"/>
        <color theme="1"/>
        <rFont val="等线"/>
        <charset val="134"/>
        <scheme val="minor"/>
      </rPr>
      <t>C</t>
    </r>
    <r>
      <rPr>
        <sz val="11"/>
        <color theme="1"/>
        <rFont val="等线"/>
        <charset val="134"/>
        <scheme val="minor"/>
      </rPr>
      <t>on</t>
    </r>
  </si>
  <si>
    <t>Cd</t>
  </si>
  <si>
    <r>
      <rPr>
        <sz val="11"/>
        <color theme="1"/>
        <rFont val="等线"/>
        <charset val="134"/>
        <scheme val="minor"/>
      </rPr>
      <t>A</t>
    </r>
    <r>
      <rPr>
        <sz val="9"/>
        <color theme="1"/>
        <rFont val="等线"/>
        <charset val="134"/>
        <scheme val="minor"/>
      </rPr>
      <t>665</t>
    </r>
  </si>
  <si>
    <r>
      <rPr>
        <sz val="11"/>
        <color theme="1"/>
        <rFont val="等线"/>
        <charset val="134"/>
        <scheme val="minor"/>
      </rPr>
      <t>A</t>
    </r>
    <r>
      <rPr>
        <sz val="9"/>
        <color theme="1"/>
        <rFont val="等线"/>
        <charset val="134"/>
        <scheme val="minor"/>
      </rPr>
      <t>649</t>
    </r>
  </si>
  <si>
    <r>
      <rPr>
        <sz val="11"/>
        <color theme="1"/>
        <rFont val="等线"/>
        <charset val="134"/>
        <scheme val="minor"/>
      </rPr>
      <t>A</t>
    </r>
    <r>
      <rPr>
        <sz val="9"/>
        <color theme="1"/>
        <rFont val="等线"/>
        <charset val="134"/>
        <scheme val="minor"/>
      </rPr>
      <t>470</t>
    </r>
  </si>
  <si>
    <t>ca</t>
  </si>
  <si>
    <t>cb</t>
  </si>
  <si>
    <t>cc</t>
  </si>
  <si>
    <r>
      <rPr>
        <sz val="11"/>
        <color theme="1"/>
        <rFont val="等线"/>
        <charset val="134"/>
        <scheme val="minor"/>
      </rPr>
      <t>H</t>
    </r>
    <r>
      <rPr>
        <sz val="11"/>
        <color theme="1"/>
        <rFont val="等线"/>
        <charset val="134"/>
        <scheme val="minor"/>
      </rPr>
      <t>2O2</t>
    </r>
  </si>
  <si>
    <t>Leaves</t>
  </si>
  <si>
    <r>
      <rPr>
        <sz val="11"/>
        <color theme="1"/>
        <rFont val="等线"/>
        <charset val="134"/>
        <scheme val="minor"/>
      </rPr>
      <t>r</t>
    </r>
    <r>
      <rPr>
        <sz val="11"/>
        <color theme="1"/>
        <rFont val="等线"/>
        <charset val="134"/>
        <scheme val="minor"/>
      </rPr>
      <t>oot</t>
    </r>
  </si>
  <si>
    <r>
      <rPr>
        <sz val="11"/>
        <color theme="1"/>
        <rFont val="等线"/>
        <charset val="134"/>
        <scheme val="minor"/>
      </rPr>
      <t>N</t>
    </r>
    <r>
      <rPr>
        <sz val="11"/>
        <color theme="1"/>
        <rFont val="等线"/>
        <charset val="134"/>
        <scheme val="minor"/>
      </rPr>
      <t>PSH</t>
    </r>
  </si>
  <si>
    <t>PRO</t>
  </si>
  <si>
    <t>Con</t>
  </si>
  <si>
    <t>Standard Curve</t>
  </si>
  <si>
    <r>
      <rPr>
        <sz val="11"/>
        <color theme="1"/>
        <rFont val="等线"/>
        <charset val="134"/>
        <scheme val="minor"/>
      </rPr>
      <t>b</t>
    </r>
    <r>
      <rPr>
        <sz val="11"/>
        <color theme="1"/>
        <rFont val="等线"/>
        <charset val="134"/>
        <scheme val="minor"/>
      </rPr>
      <t>iomass</t>
    </r>
  </si>
  <si>
    <r>
      <rPr>
        <sz val="11"/>
        <color theme="1"/>
        <rFont val="等线"/>
        <charset val="134"/>
        <scheme val="minor"/>
      </rPr>
      <t>s</t>
    </r>
    <r>
      <rPr>
        <sz val="11"/>
        <color theme="1"/>
        <rFont val="等线"/>
        <charset val="134"/>
        <scheme val="minor"/>
      </rPr>
      <t>hoot length</t>
    </r>
  </si>
  <si>
    <t>9，97</t>
  </si>
  <si>
    <r>
      <rPr>
        <sz val="11"/>
        <color theme="1"/>
        <rFont val="等线"/>
        <charset val="134"/>
        <scheme val="minor"/>
      </rPr>
      <t>r</t>
    </r>
    <r>
      <rPr>
        <sz val="11"/>
        <color theme="1"/>
        <rFont val="等线"/>
        <charset val="134"/>
        <scheme val="minor"/>
      </rPr>
      <t>oot length</t>
    </r>
  </si>
  <si>
    <t>fresh weight of shoot</t>
  </si>
  <si>
    <t>fresh weight of root</t>
  </si>
  <si>
    <t>dry weight of shoot</t>
  </si>
  <si>
    <t>dry weight of root</t>
  </si>
  <si>
    <t>POD</t>
  </si>
  <si>
    <r>
      <rPr>
        <sz val="11"/>
        <color theme="1"/>
        <rFont val="等线"/>
        <charset val="134"/>
        <scheme val="minor"/>
      </rPr>
      <t>S</t>
    </r>
    <r>
      <rPr>
        <sz val="11"/>
        <color theme="1"/>
        <rFont val="等线"/>
        <charset val="134"/>
        <scheme val="minor"/>
      </rPr>
      <t>OD</t>
    </r>
  </si>
  <si>
    <r>
      <rPr>
        <sz val="11"/>
        <color theme="1"/>
        <rFont val="等线"/>
        <charset val="134"/>
        <scheme val="minor"/>
      </rPr>
      <t>C</t>
    </r>
    <r>
      <rPr>
        <sz val="11"/>
        <color theme="1"/>
        <rFont val="等线"/>
        <charset val="134"/>
        <scheme val="minor"/>
      </rPr>
      <t>on</t>
    </r>
  </si>
  <si>
    <r>
      <rPr>
        <sz val="11"/>
        <color theme="1"/>
        <rFont val="等线"/>
        <charset val="134"/>
        <scheme val="minor"/>
      </rPr>
      <t>H</t>
    </r>
    <r>
      <rPr>
        <sz val="11"/>
        <color theme="1"/>
        <rFont val="等线"/>
        <charset val="134"/>
        <scheme val="minor"/>
      </rPr>
      <t>2O2</t>
    </r>
  </si>
  <si>
    <r>
      <rPr>
        <sz val="11"/>
        <color theme="1"/>
        <rFont val="等线"/>
        <charset val="134"/>
        <scheme val="minor"/>
      </rPr>
      <t>r</t>
    </r>
    <r>
      <rPr>
        <sz val="11"/>
        <color theme="1"/>
        <rFont val="等线"/>
        <charset val="134"/>
        <scheme val="minor"/>
      </rPr>
      <t>oot</t>
    </r>
  </si>
  <si>
    <r>
      <rPr>
        <sz val="11"/>
        <color theme="1"/>
        <rFont val="等线"/>
        <charset val="134"/>
        <scheme val="minor"/>
      </rPr>
      <t>N</t>
    </r>
    <r>
      <rPr>
        <sz val="11"/>
        <color theme="1"/>
        <rFont val="等线"/>
        <charset val="134"/>
        <scheme val="minor"/>
      </rPr>
      <t>PSH</t>
    </r>
  </si>
  <si>
    <r>
      <rPr>
        <sz val="11"/>
        <color theme="1"/>
        <rFont val="等线"/>
        <charset val="134"/>
        <scheme val="minor"/>
      </rPr>
      <t>b</t>
    </r>
    <r>
      <rPr>
        <sz val="11"/>
        <color theme="1"/>
        <rFont val="等线"/>
        <charset val="134"/>
        <scheme val="minor"/>
      </rPr>
      <t>iomass</t>
    </r>
  </si>
  <si>
    <r>
      <rPr>
        <sz val="11"/>
        <color theme="1"/>
        <rFont val="等线"/>
        <charset val="134"/>
        <scheme val="minor"/>
      </rPr>
      <t>s</t>
    </r>
    <r>
      <rPr>
        <sz val="11"/>
        <color theme="1"/>
        <rFont val="等线"/>
        <charset val="134"/>
        <scheme val="minor"/>
      </rPr>
      <t>hoot length</t>
    </r>
  </si>
  <si>
    <r>
      <rPr>
        <sz val="11"/>
        <color theme="1"/>
        <rFont val="等线"/>
        <charset val="134"/>
        <scheme val="minor"/>
      </rPr>
      <t>r</t>
    </r>
    <r>
      <rPr>
        <sz val="11"/>
        <color theme="1"/>
        <rFont val="等线"/>
        <charset val="134"/>
        <scheme val="minor"/>
      </rPr>
      <t>oot length</t>
    </r>
  </si>
  <si>
    <r>
      <rPr>
        <sz val="11"/>
        <color theme="1"/>
        <rFont val="等线"/>
        <charset val="134"/>
        <scheme val="minor"/>
      </rPr>
      <t>S</t>
    </r>
    <r>
      <rPr>
        <sz val="11"/>
        <color theme="1"/>
        <rFont val="等线"/>
        <charset val="134"/>
        <scheme val="minor"/>
      </rPr>
      <t>OD</t>
    </r>
  </si>
  <si>
    <t/>
  </si>
  <si>
    <t>green okra</t>
    <phoneticPr fontId="12" type="noConversion"/>
  </si>
  <si>
    <t>Con-shoot-1</t>
    <phoneticPr fontId="12" type="noConversion"/>
  </si>
  <si>
    <t>R1</t>
  </si>
  <si>
    <t>Con-shoot-2</t>
    <phoneticPr fontId="12" type="noConversion"/>
  </si>
  <si>
    <t>R2</t>
  </si>
  <si>
    <t>Con-shoot-3</t>
    <phoneticPr fontId="12" type="noConversion"/>
  </si>
  <si>
    <t>R3</t>
  </si>
  <si>
    <t>Cd-shoot-1</t>
    <phoneticPr fontId="12" type="noConversion"/>
  </si>
  <si>
    <t>R4</t>
  </si>
  <si>
    <t>Cd-shoot-2</t>
  </si>
  <si>
    <t>R5</t>
  </si>
  <si>
    <t>Cd-shoot-3</t>
  </si>
  <si>
    <t>R6</t>
  </si>
  <si>
    <t>Con-root-1</t>
    <phoneticPr fontId="12" type="noConversion"/>
  </si>
  <si>
    <t>R7</t>
  </si>
  <si>
    <t>Con-root-2</t>
  </si>
  <si>
    <t>R8</t>
  </si>
  <si>
    <t>Con-root-3</t>
  </si>
  <si>
    <t>R9</t>
  </si>
  <si>
    <t>Cd-root-1</t>
    <phoneticPr fontId="12" type="noConversion"/>
  </si>
  <si>
    <t>R10</t>
  </si>
  <si>
    <t>Cd-root-2</t>
  </si>
  <si>
    <t>R11</t>
  </si>
  <si>
    <t>Cd-root-3</t>
  </si>
  <si>
    <t>R12</t>
  </si>
  <si>
    <t>red okra</t>
    <phoneticPr fontId="12" type="noConversion"/>
  </si>
  <si>
    <t>R13</t>
  </si>
  <si>
    <t>Con-shoot-2</t>
    <phoneticPr fontId="12" type="noConversion"/>
  </si>
  <si>
    <t>R14</t>
  </si>
  <si>
    <t>R15</t>
  </si>
  <si>
    <t>Cd-shoot-1</t>
    <phoneticPr fontId="12" type="noConversion"/>
  </si>
  <si>
    <t>R16</t>
  </si>
  <si>
    <t>R17</t>
  </si>
  <si>
    <t>R18</t>
  </si>
  <si>
    <t>Con-root-1</t>
    <phoneticPr fontId="12" type="noConversion"/>
  </si>
  <si>
    <t>R19</t>
  </si>
  <si>
    <t>R20</t>
  </si>
  <si>
    <t>R21</t>
  </si>
  <si>
    <t>Cd-root-1</t>
    <phoneticPr fontId="12" type="noConversion"/>
  </si>
  <si>
    <t>R22</t>
  </si>
  <si>
    <t>R23</t>
  </si>
  <si>
    <t>R24</t>
  </si>
  <si>
    <t>GSB-27</t>
  </si>
  <si>
    <t>0.19±0.02</t>
  </si>
  <si>
    <t>Sample</t>
  </si>
  <si>
    <t>Number</t>
  </si>
  <si>
    <r>
      <t>Weight (g</t>
    </r>
    <r>
      <rPr>
        <sz val="11"/>
        <color theme="1"/>
        <rFont val="等线"/>
        <charset val="134"/>
      </rPr>
      <t>）</t>
    </r>
  </si>
  <si>
    <t>Constant Volume (ml)</t>
  </si>
  <si>
    <t>Content in solution (μg/L)</t>
  </si>
  <si>
    <t>Content in sample (mg/kg)</t>
  </si>
  <si>
    <t>QC-Parallel Sample</t>
  </si>
  <si>
    <r>
      <t>Relative deviation</t>
    </r>
    <r>
      <rPr>
        <sz val="11"/>
        <rFont val="Times New Roman"/>
        <family val="1"/>
      </rPr>
      <t>%</t>
    </r>
  </si>
  <si>
    <t>qualified</t>
  </si>
  <si>
    <t>QC</t>
  </si>
  <si>
    <t>Reference value±uncertainty</t>
    <phoneticPr fontId="12" type="noConversion"/>
  </si>
  <si>
    <t>Qualified?</t>
    <phoneticPr fontId="12" type="noConversion"/>
  </si>
  <si>
    <t>Qualified?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</si>
</sst>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_ "/>
    <numFmt numFmtId="177" formatCode="0.00000_ "/>
    <numFmt numFmtId="178" formatCode="0.000_ "/>
  </numFmts>
  <fonts count="18">
    <font>
      <sz val="11"/>
      <color theme="1"/>
      <name val="等线"/>
      <charset val="134"/>
      <scheme val="minor"/>
    </font>
    <font>
      <b/>
      <i/>
      <sz val="11"/>
      <color rgb="FF000000"/>
      <name val="Times New Roman"/>
      <family val="1"/>
    </font>
    <font>
      <sz val="12"/>
      <name val="宋体"/>
      <charset val="134"/>
    </font>
    <font>
      <b/>
      <i/>
      <sz val="12"/>
      <color rgb="FF000000"/>
      <name val="Times New Roman"/>
      <family val="1"/>
    </font>
    <font>
      <sz val="10"/>
      <color theme="1"/>
      <name val="Times New Roman"/>
      <family val="1"/>
    </font>
    <font>
      <sz val="11"/>
      <color theme="0"/>
      <name val="等线"/>
      <charset val="134"/>
      <scheme val="minor"/>
    </font>
    <font>
      <b/>
      <i/>
      <sz val="11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sz val="11"/>
      <color theme="1"/>
      <name val="等线"/>
      <charset val="134"/>
      <scheme val="minor"/>
    </font>
    <font>
      <sz val="10"/>
      <color theme="1"/>
      <name val="Times New Roman"/>
      <family val="1"/>
    </font>
    <font>
      <sz val="11"/>
      <color theme="0"/>
      <name val="等线"/>
      <charset val="134"/>
      <scheme val="minor"/>
    </font>
    <font>
      <sz val="9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等线"/>
      <charset val="134"/>
    </font>
    <font>
      <sz val="11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3" borderId="0" xfId="0" applyNumberFormat="1" applyFill="1" applyAlignment="1">
      <alignment horizontal="center" vertical="center"/>
    </xf>
    <xf numFmtId="177" fontId="0" fillId="0" borderId="0" xfId="0" applyNumberFormat="1">
      <alignment vertical="center"/>
    </xf>
    <xf numFmtId="0" fontId="3" fillId="2" borderId="0" xfId="0" applyFont="1" applyFill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ont="1" applyFill="1">
      <alignment vertical="center"/>
    </xf>
    <xf numFmtId="0" fontId="0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applyFont="1" applyAlignment="1">
      <alignment vertical="center"/>
    </xf>
    <xf numFmtId="0" fontId="4" fillId="0" borderId="0" xfId="0" applyFont="1">
      <alignment vertical="center"/>
    </xf>
    <xf numFmtId="0" fontId="2" fillId="0" borderId="0" xfId="0" applyFont="1" applyFill="1" applyAlignment="1">
      <alignment vertical="center"/>
    </xf>
    <xf numFmtId="0" fontId="5" fillId="4" borderId="0" xfId="0" applyFont="1" applyFill="1">
      <alignment vertical="center"/>
    </xf>
    <xf numFmtId="176" fontId="0" fillId="0" borderId="0" xfId="0" applyNumberFormat="1" applyAlignment="1">
      <alignment horizontal="center" vertical="center"/>
    </xf>
    <xf numFmtId="176" fontId="0" fillId="3" borderId="0" xfId="0" applyNumberFormat="1" applyFill="1" applyAlignment="1">
      <alignment horizontal="center" vertical="center"/>
    </xf>
    <xf numFmtId="0" fontId="7" fillId="2" borderId="0" xfId="0" applyFont="1" applyFill="1">
      <alignment vertical="center"/>
    </xf>
    <xf numFmtId="0" fontId="8" fillId="0" borderId="0" xfId="0" applyFont="1" applyAlignment="1">
      <alignment horizontal="center" vertical="center"/>
    </xf>
    <xf numFmtId="0" fontId="8" fillId="2" borderId="0" xfId="0" applyFont="1" applyFill="1">
      <alignment vertical="center"/>
    </xf>
    <xf numFmtId="0" fontId="8" fillId="0" borderId="0" xfId="0" applyFont="1">
      <alignment vertical="center"/>
    </xf>
    <xf numFmtId="0" fontId="8" fillId="0" borderId="0" xfId="0" applyFont="1" applyAlignment="1">
      <alignment vertical="center"/>
    </xf>
    <xf numFmtId="0" fontId="9" fillId="0" borderId="0" xfId="0" applyFont="1">
      <alignment vertical="center"/>
    </xf>
    <xf numFmtId="0" fontId="10" fillId="4" borderId="0" xfId="0" applyFont="1" applyFill="1">
      <alignment vertical="center"/>
    </xf>
    <xf numFmtId="178" fontId="0" fillId="0" borderId="0" xfId="0" applyNumberFormat="1" applyAlignment="1">
      <alignment horizontal="center" vertical="center"/>
    </xf>
    <xf numFmtId="178" fontId="2" fillId="0" borderId="0" xfId="0" applyNumberFormat="1" applyFont="1" applyFill="1" applyAlignment="1">
      <alignment horizontal="center" vertical="center"/>
    </xf>
    <xf numFmtId="178" fontId="0" fillId="0" borderId="0" xfId="0" applyNumberFormat="1">
      <alignment vertical="center"/>
    </xf>
    <xf numFmtId="0" fontId="13" fillId="0" borderId="0" xfId="0" applyNumberFormat="1" applyFont="1" applyFill="1" applyBorder="1" applyAlignment="1">
      <alignment vertical="center"/>
    </xf>
    <xf numFmtId="178" fontId="14" fillId="0" borderId="0" xfId="0" applyNumberFormat="1" applyFont="1" applyFill="1" applyBorder="1" applyAlignment="1">
      <alignment horizontal="center" vertical="center"/>
    </xf>
    <xf numFmtId="10" fontId="14" fillId="0" borderId="0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vertical="center"/>
    </xf>
    <xf numFmtId="178" fontId="14" fillId="0" borderId="0" xfId="0" applyNumberFormat="1" applyFont="1" applyFill="1" applyBorder="1" applyAlignment="1">
      <alignment horizontal="left" vertical="center"/>
    </xf>
    <xf numFmtId="10" fontId="17" fillId="0" borderId="0" xfId="0" applyNumberFormat="1" applyFont="1" applyFill="1" applyBorder="1" applyAlignment="1">
      <alignment horizontal="left" vertical="center"/>
    </xf>
    <xf numFmtId="178" fontId="17" fillId="0" borderId="0" xfId="0" applyNumberFormat="1" applyFont="1" applyFill="1" applyBorder="1" applyAlignment="1">
      <alignment horizontal="left" vertical="center"/>
    </xf>
    <xf numFmtId="178" fontId="17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vertical="center" wrapText="1"/>
    </xf>
    <xf numFmtId="0" fontId="0" fillId="0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8" fillId="0" borderId="0" xfId="0" applyNumberFormat="1" applyFont="1" applyFill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9"/>
  <sheetViews>
    <sheetView topLeftCell="A43" zoomScale="85" zoomScaleNormal="85" workbookViewId="0">
      <selection activeCell="B91" sqref="B91"/>
    </sheetView>
  </sheetViews>
  <sheetFormatPr defaultColWidth="9" defaultRowHeight="13.8"/>
  <cols>
    <col min="1" max="1" width="19.5546875" customWidth="1"/>
    <col min="2" max="9" width="12.88671875"/>
    <col min="10" max="10" width="14.109375"/>
    <col min="11" max="16" width="12.88671875"/>
  </cols>
  <sheetData>
    <row r="1" spans="1:6" ht="14.4">
      <c r="A1" s="43" t="s">
        <v>0</v>
      </c>
      <c r="B1" s="43"/>
      <c r="C1" s="43"/>
      <c r="D1" s="43"/>
      <c r="E1" s="43"/>
      <c r="F1" s="43"/>
    </row>
    <row r="2" spans="1:6">
      <c r="B2" s="9">
        <v>0</v>
      </c>
      <c r="C2" s="9">
        <v>0.5</v>
      </c>
      <c r="D2" s="9">
        <v>1</v>
      </c>
      <c r="E2" s="9">
        <v>1.5</v>
      </c>
      <c r="F2" s="9">
        <v>2</v>
      </c>
    </row>
    <row r="3" spans="1:6">
      <c r="A3" s="41" t="s">
        <v>1</v>
      </c>
      <c r="B3" s="9">
        <v>0</v>
      </c>
      <c r="C3" s="9">
        <v>0</v>
      </c>
      <c r="D3" s="9">
        <v>0</v>
      </c>
      <c r="E3" s="9">
        <v>1</v>
      </c>
      <c r="F3" s="9">
        <v>0</v>
      </c>
    </row>
    <row r="4" spans="1:6">
      <c r="A4" s="41"/>
      <c r="B4" s="9">
        <v>0</v>
      </c>
      <c r="C4" s="9">
        <v>0</v>
      </c>
      <c r="D4" s="9">
        <v>0</v>
      </c>
      <c r="E4" s="9">
        <v>0</v>
      </c>
      <c r="F4" s="9">
        <v>0</v>
      </c>
    </row>
    <row r="5" spans="1:6">
      <c r="A5" s="41"/>
      <c r="B5" s="9">
        <v>0</v>
      </c>
      <c r="C5" s="9">
        <v>0</v>
      </c>
      <c r="D5" s="9">
        <v>0</v>
      </c>
      <c r="E5" s="9">
        <v>0</v>
      </c>
      <c r="F5" s="9">
        <v>0</v>
      </c>
    </row>
    <row r="6" spans="1:6">
      <c r="B6" s="9">
        <f>AVERAGE(B3:B5)</f>
        <v>0</v>
      </c>
      <c r="C6" s="9">
        <f t="shared" ref="C6:F6" si="0">AVERAGE(C3:C5)</f>
        <v>0</v>
      </c>
      <c r="D6" s="9">
        <f t="shared" si="0"/>
        <v>0</v>
      </c>
      <c r="E6" s="17">
        <f t="shared" si="0"/>
        <v>0.33333333333333298</v>
      </c>
      <c r="F6" s="9">
        <f t="shared" si="0"/>
        <v>0</v>
      </c>
    </row>
    <row r="7" spans="1:6">
      <c r="A7" s="41" t="s">
        <v>2</v>
      </c>
      <c r="B7" s="9">
        <v>15</v>
      </c>
      <c r="C7" s="9">
        <v>13</v>
      </c>
      <c r="D7" s="9">
        <v>8</v>
      </c>
      <c r="E7" s="9">
        <v>11</v>
      </c>
      <c r="F7" s="9">
        <v>7</v>
      </c>
    </row>
    <row r="8" spans="1:6">
      <c r="A8" s="41"/>
      <c r="B8" s="9">
        <v>16</v>
      </c>
      <c r="C8" s="9">
        <v>13</v>
      </c>
      <c r="D8" s="9">
        <v>14</v>
      </c>
      <c r="E8" s="9">
        <v>8</v>
      </c>
      <c r="F8" s="9">
        <v>9</v>
      </c>
    </row>
    <row r="9" spans="1:6">
      <c r="A9" s="41"/>
      <c r="B9" s="9">
        <v>19</v>
      </c>
      <c r="C9" s="9">
        <v>12</v>
      </c>
      <c r="D9" s="9">
        <v>13</v>
      </c>
      <c r="E9" s="9">
        <v>10</v>
      </c>
      <c r="F9" s="9">
        <v>8</v>
      </c>
    </row>
    <row r="10" spans="1:6">
      <c r="B10" s="18">
        <f>AVERAGE(B7:B9)</f>
        <v>16.6666666666667</v>
      </c>
      <c r="C10" s="18">
        <f>AVERAGE(C7:C9)</f>
        <v>12.6666666666667</v>
      </c>
      <c r="D10" s="18">
        <f>AVERAGE(D7:D9)</f>
        <v>11.6666666666667</v>
      </c>
      <c r="E10" s="18">
        <f>AVERAGE(E7:E9)</f>
        <v>9.6666666666666696</v>
      </c>
      <c r="F10" s="18">
        <f>AVERAGE(F7:F9)</f>
        <v>8</v>
      </c>
    </row>
    <row r="11" spans="1:6">
      <c r="A11" s="41" t="s">
        <v>3</v>
      </c>
      <c r="B11" s="9">
        <v>23</v>
      </c>
      <c r="C11" s="9">
        <v>15</v>
      </c>
      <c r="D11" s="9">
        <v>18</v>
      </c>
      <c r="E11" s="9">
        <v>17</v>
      </c>
      <c r="F11" s="9">
        <v>14</v>
      </c>
    </row>
    <row r="12" spans="1:6">
      <c r="A12" s="41"/>
      <c r="B12" s="9">
        <v>23</v>
      </c>
      <c r="C12" s="9">
        <v>20</v>
      </c>
      <c r="D12" s="9">
        <v>18</v>
      </c>
      <c r="E12" s="9">
        <v>15</v>
      </c>
      <c r="F12" s="9">
        <v>14</v>
      </c>
    </row>
    <row r="13" spans="1:6">
      <c r="A13" s="41"/>
      <c r="B13" s="9">
        <v>25</v>
      </c>
      <c r="C13" s="9">
        <v>25</v>
      </c>
      <c r="D13" s="9">
        <v>16</v>
      </c>
      <c r="E13" s="9">
        <v>16</v>
      </c>
      <c r="F13" s="9">
        <v>16</v>
      </c>
    </row>
    <row r="14" spans="1:6">
      <c r="B14" s="18">
        <f>AVERAGE(B11:B13)</f>
        <v>23.6666666666667</v>
      </c>
      <c r="C14" s="18">
        <f>AVERAGE(C11:C13)</f>
        <v>20</v>
      </c>
      <c r="D14" s="18">
        <f>AVERAGE(D11:D13)</f>
        <v>17.3333333333333</v>
      </c>
      <c r="E14" s="18">
        <f>AVERAGE(E11:E13)</f>
        <v>16</v>
      </c>
      <c r="F14" s="18">
        <f>AVERAGE(F11:F13)</f>
        <v>14.6666666666667</v>
      </c>
    </row>
    <row r="15" spans="1:6">
      <c r="A15" s="41" t="s">
        <v>4</v>
      </c>
      <c r="B15" s="9">
        <v>26</v>
      </c>
      <c r="C15" s="9">
        <v>16</v>
      </c>
      <c r="D15" s="9">
        <v>21</v>
      </c>
      <c r="E15" s="9">
        <v>19</v>
      </c>
      <c r="F15" s="9">
        <v>15</v>
      </c>
    </row>
    <row r="16" spans="1:6">
      <c r="A16" s="41"/>
      <c r="B16" s="9">
        <v>24</v>
      </c>
      <c r="C16" s="9">
        <v>20</v>
      </c>
      <c r="D16" s="9">
        <v>20</v>
      </c>
      <c r="E16" s="9">
        <v>16</v>
      </c>
      <c r="F16" s="9">
        <v>15</v>
      </c>
    </row>
    <row r="17" spans="1:6">
      <c r="A17" s="41"/>
      <c r="B17" s="9">
        <v>27</v>
      </c>
      <c r="C17" s="9">
        <v>26</v>
      </c>
      <c r="D17" s="9">
        <v>19</v>
      </c>
      <c r="E17" s="9">
        <v>16</v>
      </c>
      <c r="F17" s="9">
        <v>17</v>
      </c>
    </row>
    <row r="18" spans="1:6">
      <c r="B18" s="18">
        <f>AVERAGE(B15:B17)</f>
        <v>25.6666666666667</v>
      </c>
      <c r="C18" s="18">
        <f>AVERAGE(C15:C17)</f>
        <v>20.6666666666667</v>
      </c>
      <c r="D18" s="18">
        <f>AVERAGE(D15:D17)</f>
        <v>20</v>
      </c>
      <c r="E18" s="18">
        <f>AVERAGE(E15:E17)</f>
        <v>17</v>
      </c>
      <c r="F18" s="18">
        <f>AVERAGE(F15:F17)</f>
        <v>15.6666666666667</v>
      </c>
    </row>
    <row r="19" spans="1:6">
      <c r="A19" s="41" t="s">
        <v>5</v>
      </c>
      <c r="B19" s="9">
        <v>26</v>
      </c>
      <c r="C19" s="9">
        <v>17</v>
      </c>
      <c r="D19" s="9">
        <v>22</v>
      </c>
      <c r="E19" s="9">
        <v>19</v>
      </c>
      <c r="F19" s="9">
        <v>16</v>
      </c>
    </row>
    <row r="20" spans="1:6">
      <c r="A20" s="41"/>
      <c r="B20" s="9">
        <v>24</v>
      </c>
      <c r="C20" s="9">
        <v>20</v>
      </c>
      <c r="D20" s="9">
        <v>20</v>
      </c>
      <c r="E20" s="9">
        <v>16</v>
      </c>
      <c r="F20" s="9">
        <v>15</v>
      </c>
    </row>
    <row r="21" spans="1:6">
      <c r="A21" s="41"/>
      <c r="B21" s="9">
        <v>27</v>
      </c>
      <c r="C21" s="9">
        <v>26</v>
      </c>
      <c r="D21" s="9">
        <v>19</v>
      </c>
      <c r="E21" s="9">
        <v>16</v>
      </c>
      <c r="F21" s="9">
        <v>17</v>
      </c>
    </row>
    <row r="22" spans="1:6">
      <c r="B22" s="18">
        <f>AVERAGE(B19:B21)</f>
        <v>25.6666666666667</v>
      </c>
      <c r="C22" s="18">
        <f>AVERAGE(C19:C21)</f>
        <v>21</v>
      </c>
      <c r="D22" s="18">
        <f>AVERAGE(D19:D21)</f>
        <v>20.3333333333333</v>
      </c>
      <c r="E22" s="18">
        <f>AVERAGE(E19:E21)</f>
        <v>17</v>
      </c>
      <c r="F22" s="18">
        <f>AVERAGE(F19:F21)</f>
        <v>16</v>
      </c>
    </row>
    <row r="23" spans="1:6">
      <c r="A23" s="41" t="s">
        <v>6</v>
      </c>
      <c r="B23" s="9">
        <v>26</v>
      </c>
      <c r="C23" s="9">
        <v>17</v>
      </c>
      <c r="D23" s="9">
        <v>22</v>
      </c>
      <c r="E23" s="9">
        <v>19</v>
      </c>
      <c r="F23" s="9">
        <v>16</v>
      </c>
    </row>
    <row r="24" spans="1:6">
      <c r="A24" s="41"/>
      <c r="B24" s="9">
        <v>24</v>
      </c>
      <c r="C24" s="9">
        <v>20</v>
      </c>
      <c r="D24" s="9">
        <v>20</v>
      </c>
      <c r="E24" s="9">
        <v>16</v>
      </c>
      <c r="F24" s="9">
        <v>15</v>
      </c>
    </row>
    <row r="25" spans="1:6">
      <c r="A25" s="41"/>
      <c r="B25" s="9">
        <v>27</v>
      </c>
      <c r="C25" s="9">
        <v>26</v>
      </c>
      <c r="D25" s="9">
        <v>19</v>
      </c>
      <c r="E25" s="9">
        <v>16</v>
      </c>
      <c r="F25" s="9">
        <v>17</v>
      </c>
    </row>
    <row r="26" spans="1:6">
      <c r="B26" s="18">
        <f>AVERAGE(B23:B25)</f>
        <v>25.6666666666667</v>
      </c>
      <c r="C26" s="18">
        <f>AVERAGE(C23:C25)</f>
        <v>21</v>
      </c>
      <c r="D26" s="18">
        <f>AVERAGE(D23:D25)</f>
        <v>20.3333333333333</v>
      </c>
      <c r="E26" s="18">
        <f>AVERAGE(E23:E25)</f>
        <v>17</v>
      </c>
      <c r="F26" s="18">
        <f>AVERAGE(F23:F25)</f>
        <v>16</v>
      </c>
    </row>
    <row r="27" spans="1:6">
      <c r="A27" s="41" t="s">
        <v>7</v>
      </c>
      <c r="B27" s="9">
        <v>26</v>
      </c>
      <c r="C27" s="9">
        <v>17</v>
      </c>
      <c r="D27" s="9">
        <v>22</v>
      </c>
      <c r="E27" s="9">
        <v>19</v>
      </c>
      <c r="F27" s="9">
        <v>16</v>
      </c>
    </row>
    <row r="28" spans="1:6">
      <c r="A28" s="41"/>
      <c r="B28" s="9">
        <v>24</v>
      </c>
      <c r="C28" s="9">
        <v>20</v>
      </c>
      <c r="D28" s="9">
        <v>20</v>
      </c>
      <c r="E28" s="9">
        <v>16</v>
      </c>
      <c r="F28" s="9">
        <v>15</v>
      </c>
    </row>
    <row r="29" spans="1:6">
      <c r="A29" s="41"/>
      <c r="B29" s="9">
        <v>27</v>
      </c>
      <c r="C29" s="9">
        <v>26</v>
      </c>
      <c r="D29" s="9">
        <v>19</v>
      </c>
      <c r="E29" s="9">
        <v>16</v>
      </c>
      <c r="F29" s="9">
        <v>17</v>
      </c>
    </row>
    <row r="30" spans="1:6">
      <c r="B30" s="18">
        <f>AVERAGE(B27:B29)</f>
        <v>25.6666666666667</v>
      </c>
      <c r="C30" s="18">
        <f>AVERAGE(C27:C29)</f>
        <v>21</v>
      </c>
      <c r="D30" s="18">
        <f>AVERAGE(D27:D29)</f>
        <v>20.3333333333333</v>
      </c>
      <c r="E30" s="18">
        <f>AVERAGE(E27:E29)</f>
        <v>17</v>
      </c>
      <c r="F30" s="18">
        <f>AVERAGE(F27:F29)</f>
        <v>16</v>
      </c>
    </row>
    <row r="32" spans="1:6">
      <c r="B32" s="6"/>
      <c r="C32" s="6"/>
      <c r="D32" s="6"/>
      <c r="E32" s="6"/>
      <c r="F32" s="6"/>
    </row>
    <row r="33" spans="1:7" ht="16.2">
      <c r="A33" s="19" t="s">
        <v>8</v>
      </c>
      <c r="B33" s="8"/>
    </row>
    <row r="34" spans="1:7">
      <c r="B34" s="42" t="s">
        <v>9</v>
      </c>
      <c r="C34" s="41"/>
      <c r="D34" s="41"/>
      <c r="E34" s="42" t="s">
        <v>10</v>
      </c>
      <c r="F34" s="41"/>
      <c r="G34" s="41"/>
    </row>
    <row r="35" spans="1:7">
      <c r="B35" s="9">
        <v>1</v>
      </c>
      <c r="C35" s="9">
        <v>2</v>
      </c>
      <c r="D35" s="9">
        <v>3</v>
      </c>
      <c r="E35" s="9">
        <v>1</v>
      </c>
      <c r="F35" s="9">
        <v>2</v>
      </c>
      <c r="G35" s="9">
        <v>3</v>
      </c>
    </row>
    <row r="36" spans="1:7">
      <c r="A36" t="s">
        <v>11</v>
      </c>
      <c r="B36" s="9">
        <v>0.876</v>
      </c>
      <c r="C36" s="9">
        <v>0.83699999999999997</v>
      </c>
      <c r="D36" s="9">
        <v>0.89400000000000002</v>
      </c>
      <c r="E36" s="9">
        <v>1.0349999999999999</v>
      </c>
      <c r="F36" s="9">
        <v>0.95099999999999996</v>
      </c>
      <c r="G36" s="9">
        <v>0.99</v>
      </c>
    </row>
    <row r="37" spans="1:7">
      <c r="B37" s="41">
        <v>0.86899999999999999</v>
      </c>
      <c r="C37" s="41"/>
      <c r="D37" s="41"/>
      <c r="E37" s="41">
        <v>0.99199999999999999</v>
      </c>
      <c r="F37" s="41"/>
      <c r="G37" s="41"/>
    </row>
    <row r="38" spans="1:7">
      <c r="A38" t="s">
        <v>12</v>
      </c>
      <c r="B38" s="9">
        <v>0.38700000000000001</v>
      </c>
      <c r="C38" s="9">
        <v>0.375</v>
      </c>
      <c r="D38" s="9">
        <v>0.41099999999999998</v>
      </c>
      <c r="E38" s="9">
        <v>0.46500000000000002</v>
      </c>
      <c r="F38" s="9">
        <v>0.42</v>
      </c>
      <c r="G38" s="9">
        <v>0.44400000000000001</v>
      </c>
    </row>
    <row r="39" spans="1:7">
      <c r="B39" s="41">
        <v>0.39100000000000001</v>
      </c>
      <c r="C39" s="41"/>
      <c r="D39" s="41"/>
      <c r="E39" s="41">
        <v>0.443</v>
      </c>
      <c r="F39" s="41"/>
      <c r="G39" s="41"/>
    </row>
    <row r="40" spans="1:7">
      <c r="A40" t="s">
        <v>13</v>
      </c>
      <c r="B40" s="9">
        <v>0.85199999999999998</v>
      </c>
      <c r="C40" s="9">
        <v>0.75900000000000001</v>
      </c>
      <c r="D40" s="9">
        <v>0.80700000000000005</v>
      </c>
      <c r="E40" s="9">
        <v>1.0169999999999999</v>
      </c>
      <c r="F40" s="9">
        <v>0.94199999999999995</v>
      </c>
      <c r="G40" s="9">
        <v>0.99</v>
      </c>
    </row>
    <row r="41" spans="1:7">
      <c r="B41" s="41">
        <v>0.80600000000000005</v>
      </c>
      <c r="C41" s="41"/>
      <c r="D41" s="41"/>
      <c r="E41" s="41">
        <v>0.98299999999999998</v>
      </c>
      <c r="F41" s="41"/>
      <c r="G41" s="41"/>
    </row>
    <row r="42" spans="1:7">
      <c r="A42" t="s">
        <v>14</v>
      </c>
      <c r="B42" s="9">
        <f t="shared" ref="B42:G42" si="1">13.95*B36-6.88*B38</f>
        <v>9.5576399999999992</v>
      </c>
      <c r="C42" s="9">
        <f t="shared" si="1"/>
        <v>9.0961499999999997</v>
      </c>
      <c r="D42" s="9">
        <f t="shared" si="1"/>
        <v>9.6436200000000003</v>
      </c>
      <c r="E42" s="9">
        <f t="shared" si="1"/>
        <v>11.239050000000001</v>
      </c>
      <c r="F42" s="9">
        <f t="shared" si="1"/>
        <v>10.376849999999999</v>
      </c>
      <c r="G42" s="9">
        <f t="shared" si="1"/>
        <v>10.75578</v>
      </c>
    </row>
    <row r="43" spans="1:7">
      <c r="A43" t="s">
        <v>15</v>
      </c>
      <c r="B43" s="9">
        <f t="shared" ref="B43:G43" si="2">24.96*B38-7.32*B36</f>
        <v>3.2471999999999999</v>
      </c>
      <c r="C43" s="9">
        <f t="shared" si="2"/>
        <v>3.2331599999999998</v>
      </c>
      <c r="D43" s="9">
        <f t="shared" si="2"/>
        <v>3.71448</v>
      </c>
      <c r="E43" s="9">
        <f t="shared" si="2"/>
        <v>4.0301999999999998</v>
      </c>
      <c r="F43" s="9">
        <f t="shared" si="2"/>
        <v>3.5218799999999999</v>
      </c>
      <c r="G43" s="9">
        <f t="shared" si="2"/>
        <v>3.8354400000000002</v>
      </c>
    </row>
    <row r="44" spans="1:7">
      <c r="A44" t="s">
        <v>16</v>
      </c>
      <c r="B44" s="9">
        <f t="shared" ref="B44:G44" si="3">(1000*B40-2.05*B42-114.8*B43)/245</f>
        <v>1.8760337877551001</v>
      </c>
      <c r="C44" s="9">
        <f t="shared" si="3"/>
        <v>1.50688214081633</v>
      </c>
      <c r="D44" s="9">
        <f t="shared" si="3"/>
        <v>1.4726868367346899</v>
      </c>
      <c r="E44" s="9">
        <f t="shared" si="3"/>
        <v>2.1685428061224501</v>
      </c>
      <c r="F44" s="9">
        <f t="shared" si="3"/>
        <v>2.1078189122449</v>
      </c>
      <c r="G44" s="9">
        <f t="shared" si="3"/>
        <v>2.1536413836734698</v>
      </c>
    </row>
    <row r="46" spans="1:7">
      <c r="A46" s="21" t="s">
        <v>17</v>
      </c>
    </row>
    <row r="47" spans="1:7">
      <c r="B47" s="42" t="s">
        <v>9</v>
      </c>
      <c r="C47" s="41"/>
      <c r="D47" s="41"/>
      <c r="E47" s="42" t="s">
        <v>10</v>
      </c>
      <c r="F47" s="41"/>
      <c r="G47" s="41"/>
    </row>
    <row r="48" spans="1:7">
      <c r="A48" s="22" t="s">
        <v>18</v>
      </c>
      <c r="B48" s="9">
        <v>0.13800000000000001</v>
      </c>
      <c r="C48" s="9">
        <v>0.155</v>
      </c>
      <c r="D48" s="9">
        <v>0.13</v>
      </c>
      <c r="E48" s="9">
        <v>0.121</v>
      </c>
      <c r="F48" s="9">
        <v>0.123</v>
      </c>
      <c r="G48" s="9">
        <v>0.13400000000000001</v>
      </c>
    </row>
    <row r="49" spans="1:17">
      <c r="A49" s="22" t="s">
        <v>19</v>
      </c>
      <c r="B49" s="9">
        <v>0.06</v>
      </c>
      <c r="C49" s="9">
        <v>6.6000000000000003E-2</v>
      </c>
      <c r="D49" s="9">
        <v>7.8E-2</v>
      </c>
      <c r="E49" s="9">
        <v>0.10100000000000001</v>
      </c>
      <c r="F49" s="9">
        <v>0.105</v>
      </c>
      <c r="G49" s="9">
        <v>8.3000000000000004E-2</v>
      </c>
    </row>
    <row r="51" spans="1:17">
      <c r="A51" s="21" t="s">
        <v>20</v>
      </c>
    </row>
    <row r="52" spans="1:17">
      <c r="B52" s="42" t="s">
        <v>9</v>
      </c>
      <c r="C52" s="41"/>
      <c r="D52" s="41"/>
      <c r="E52" s="42" t="s">
        <v>10</v>
      </c>
      <c r="F52" s="41"/>
      <c r="G52" s="41"/>
    </row>
    <row r="53" spans="1:17">
      <c r="A53" s="22" t="s">
        <v>18</v>
      </c>
      <c r="B53" s="9">
        <v>0.16900000000000001</v>
      </c>
      <c r="C53" s="9">
        <v>0.157</v>
      </c>
      <c r="D53" s="9">
        <v>0.154</v>
      </c>
      <c r="E53" s="9">
        <v>0.20399999999999999</v>
      </c>
      <c r="F53" s="9">
        <v>0.21199999999999999</v>
      </c>
      <c r="G53" s="9">
        <v>0.17799999999999999</v>
      </c>
    </row>
    <row r="54" spans="1:17">
      <c r="A54" s="22" t="s">
        <v>19</v>
      </c>
      <c r="B54" s="9">
        <v>0.111</v>
      </c>
      <c r="C54" s="9">
        <v>0.11700000000000001</v>
      </c>
      <c r="D54" s="9">
        <v>0.13100000000000001</v>
      </c>
      <c r="E54" s="9">
        <v>1.651</v>
      </c>
      <c r="F54" s="9">
        <v>1.58</v>
      </c>
      <c r="G54" s="9">
        <v>1.304</v>
      </c>
    </row>
    <row r="56" spans="1:17">
      <c r="A56" s="12" t="s">
        <v>21</v>
      </c>
    </row>
    <row r="57" spans="1:17">
      <c r="B57" s="41" t="s">
        <v>22</v>
      </c>
      <c r="C57" s="41"/>
      <c r="D57" s="41"/>
      <c r="E57" s="42" t="s">
        <v>10</v>
      </c>
      <c r="F57" s="41"/>
      <c r="G57" s="41"/>
    </row>
    <row r="58" spans="1:17">
      <c r="A58" s="22" t="s">
        <v>18</v>
      </c>
      <c r="B58" s="26">
        <v>0.1147</v>
      </c>
      <c r="C58" s="26">
        <v>0.1028</v>
      </c>
      <c r="D58" s="26">
        <v>0.1057</v>
      </c>
      <c r="E58" s="26">
        <v>0.13039999999999999</v>
      </c>
      <c r="F58" s="26">
        <v>0.10920000000000001</v>
      </c>
      <c r="G58" s="26">
        <v>0.1041</v>
      </c>
      <c r="H58" s="9"/>
      <c r="K58" s="41"/>
      <c r="L58" s="41"/>
      <c r="M58" s="41"/>
      <c r="N58" s="41"/>
      <c r="O58" s="41"/>
      <c r="P58" s="41"/>
    </row>
    <row r="59" spans="1:17">
      <c r="A59" s="22" t="s">
        <v>19</v>
      </c>
      <c r="B59" s="26">
        <v>9.2499999999999999E-2</v>
      </c>
      <c r="C59" s="26">
        <v>0.1055</v>
      </c>
      <c r="D59" s="26">
        <v>9.1499999999999998E-2</v>
      </c>
      <c r="E59" s="26">
        <v>0.15129999999999999</v>
      </c>
      <c r="F59" s="26">
        <v>0.1444</v>
      </c>
      <c r="G59" s="26">
        <v>0.1489</v>
      </c>
      <c r="H59" s="9"/>
      <c r="K59" s="41"/>
      <c r="L59" s="41"/>
      <c r="M59" s="41"/>
      <c r="N59" s="41"/>
      <c r="O59" s="41"/>
      <c r="P59" s="41"/>
      <c r="Q59" s="41"/>
    </row>
    <row r="60" spans="1:17">
      <c r="K60" s="41"/>
      <c r="L60" s="41"/>
      <c r="M60" s="41"/>
      <c r="N60" s="41"/>
      <c r="O60" s="41"/>
      <c r="P60" s="41"/>
    </row>
    <row r="61" spans="1:17">
      <c r="A61" t="s">
        <v>23</v>
      </c>
    </row>
    <row r="62" spans="1:17">
      <c r="A62">
        <v>10</v>
      </c>
      <c r="B62">
        <v>5</v>
      </c>
      <c r="C62">
        <v>2.5</v>
      </c>
      <c r="D62">
        <v>1.25</v>
      </c>
      <c r="E62">
        <v>0.625</v>
      </c>
      <c r="F62">
        <v>0.3125</v>
      </c>
      <c r="G62">
        <v>0</v>
      </c>
    </row>
    <row r="63" spans="1:17">
      <c r="A63">
        <v>0.39800000000000002</v>
      </c>
      <c r="B63">
        <v>0.23699999999999999</v>
      </c>
      <c r="C63">
        <v>0.14499999999999999</v>
      </c>
      <c r="D63">
        <v>0.109</v>
      </c>
      <c r="E63">
        <v>9.6000000000000002E-2</v>
      </c>
      <c r="F63">
        <v>8.7999999999999995E-2</v>
      </c>
      <c r="G63">
        <v>7.0000000000000007E-2</v>
      </c>
    </row>
    <row r="66" spans="1:16">
      <c r="A66" s="21" t="s">
        <v>24</v>
      </c>
    </row>
    <row r="67" spans="1:16">
      <c r="B67" s="9"/>
      <c r="C67" s="20" t="s">
        <v>9</v>
      </c>
      <c r="D67" s="20"/>
      <c r="E67" s="20"/>
      <c r="F67" s="20" t="s">
        <v>10</v>
      </c>
      <c r="G67" s="20"/>
      <c r="H67" s="23"/>
    </row>
    <row r="68" spans="1:16">
      <c r="A68" s="22" t="s">
        <v>25</v>
      </c>
      <c r="B68" s="9">
        <v>11.9</v>
      </c>
      <c r="C68" s="9">
        <v>13.6</v>
      </c>
      <c r="D68" s="9">
        <v>11.4</v>
      </c>
      <c r="E68" s="9" t="s">
        <v>26</v>
      </c>
      <c r="F68" s="9">
        <v>9.5</v>
      </c>
      <c r="G68" s="9">
        <v>9.8000000000000007</v>
      </c>
    </row>
    <row r="69" spans="1:16">
      <c r="A69" s="22" t="s">
        <v>27</v>
      </c>
      <c r="B69" s="9">
        <v>24.6</v>
      </c>
      <c r="C69" s="9">
        <v>26.2</v>
      </c>
      <c r="D69" s="9">
        <v>25.8</v>
      </c>
      <c r="E69" s="9">
        <v>15</v>
      </c>
      <c r="F69" s="9">
        <v>11.7</v>
      </c>
      <c r="G69" s="9">
        <v>15.2</v>
      </c>
    </row>
    <row r="70" spans="1:16">
      <c r="A70" s="24" t="s">
        <v>28</v>
      </c>
      <c r="B70" s="9">
        <v>6.7225000000000001</v>
      </c>
      <c r="C70" s="9">
        <v>7.2298</v>
      </c>
      <c r="D70" s="9">
        <v>6.7465999999999999</v>
      </c>
      <c r="E70" s="9">
        <v>3.1366000000000001</v>
      </c>
      <c r="F70" s="9">
        <v>2.9155000000000002</v>
      </c>
      <c r="G70" s="9">
        <v>3.5529000000000002</v>
      </c>
    </row>
    <row r="71" spans="1:16">
      <c r="A71" s="24" t="s">
        <v>29</v>
      </c>
      <c r="B71" s="9">
        <v>2.2164999999999999</v>
      </c>
      <c r="C71" s="9">
        <v>3.0954999999999999</v>
      </c>
      <c r="D71" s="9">
        <v>2.7149000000000001</v>
      </c>
      <c r="E71" s="9">
        <v>1.3245</v>
      </c>
      <c r="F71" s="9">
        <v>1.3194999999999999</v>
      </c>
      <c r="G71" s="9">
        <v>1.3554999999999999</v>
      </c>
    </row>
    <row r="72" spans="1:16">
      <c r="A72" s="24" t="s">
        <v>30</v>
      </c>
      <c r="B72" s="9">
        <v>0.55920000000000003</v>
      </c>
      <c r="C72" s="9">
        <v>0.59060000000000001</v>
      </c>
      <c r="D72" s="9">
        <v>0.5706</v>
      </c>
      <c r="E72" s="9">
        <v>0.30959999999999999</v>
      </c>
      <c r="F72" s="9">
        <v>0.37980000000000003</v>
      </c>
      <c r="G72" s="9">
        <v>0.27329999999999999</v>
      </c>
    </row>
    <row r="73" spans="1:16">
      <c r="A73" s="24" t="s">
        <v>31</v>
      </c>
      <c r="B73" s="9">
        <v>0.1163</v>
      </c>
      <c r="C73" s="9">
        <v>0.1391</v>
      </c>
      <c r="D73" s="9">
        <v>0.12180000000000001</v>
      </c>
      <c r="E73" s="9">
        <v>8.5000000000000006E-2</v>
      </c>
      <c r="F73" s="9">
        <v>7.9500000000000001E-2</v>
      </c>
      <c r="G73" s="9">
        <v>7.4999999999999997E-2</v>
      </c>
      <c r="J73" s="41"/>
      <c r="K73" s="41"/>
      <c r="L73" s="41"/>
      <c r="M73" s="41"/>
      <c r="N73" s="41"/>
      <c r="O73" s="41"/>
      <c r="P73" s="25"/>
    </row>
    <row r="74" spans="1:16">
      <c r="P74" s="25"/>
    </row>
    <row r="76" spans="1:16">
      <c r="A76" s="12" t="s">
        <v>32</v>
      </c>
    </row>
    <row r="77" spans="1:16">
      <c r="B77" s="42" t="s">
        <v>9</v>
      </c>
      <c r="C77" s="41"/>
      <c r="D77" s="41"/>
      <c r="E77" s="42" t="s">
        <v>10</v>
      </c>
      <c r="F77" s="41"/>
      <c r="G77" s="41"/>
    </row>
    <row r="78" spans="1:16">
      <c r="A78" s="22" t="s">
        <v>18</v>
      </c>
      <c r="B78" s="9">
        <v>0.23499999999999999</v>
      </c>
      <c r="C78" s="9">
        <v>0.253</v>
      </c>
      <c r="D78" s="9">
        <v>0.222</v>
      </c>
      <c r="E78" s="9">
        <v>0.36599999999999999</v>
      </c>
      <c r="F78" s="9">
        <v>0.40400000000000003</v>
      </c>
      <c r="G78" s="9">
        <v>0.35299999999999998</v>
      </c>
    </row>
    <row r="79" spans="1:16">
      <c r="A79" s="22" t="s">
        <v>19</v>
      </c>
      <c r="B79" s="9">
        <v>0.08</v>
      </c>
      <c r="C79" s="9">
        <v>6.2E-2</v>
      </c>
      <c r="D79" s="9">
        <v>4.7E-2</v>
      </c>
      <c r="E79" s="9">
        <v>0.96299999999999997</v>
      </c>
      <c r="F79" s="9">
        <v>0.94</v>
      </c>
      <c r="G79" s="9">
        <v>0.80400000000000005</v>
      </c>
    </row>
    <row r="82" spans="1:7">
      <c r="A82" s="21" t="s">
        <v>33</v>
      </c>
    </row>
    <row r="83" spans="1:7">
      <c r="B83" s="42" t="s">
        <v>9</v>
      </c>
      <c r="C83" s="41"/>
      <c r="D83" s="41"/>
      <c r="E83" s="42" t="s">
        <v>10</v>
      </c>
      <c r="F83" s="41"/>
      <c r="G83" s="41"/>
    </row>
    <row r="84" spans="1:7">
      <c r="A84" s="22" t="s">
        <v>18</v>
      </c>
      <c r="B84">
        <v>0.56100000000000005</v>
      </c>
      <c r="C84">
        <v>0.39600000000000002</v>
      </c>
      <c r="D84">
        <v>0.495</v>
      </c>
      <c r="E84" s="28">
        <v>0.3937901758641601</v>
      </c>
      <c r="F84" s="28">
        <v>0.36834445118253484</v>
      </c>
      <c r="G84" s="28">
        <v>0.22190418435415404</v>
      </c>
    </row>
    <row r="85" spans="1:7">
      <c r="A85" s="22" t="s">
        <v>19</v>
      </c>
      <c r="B85">
        <v>0.47699999999999998</v>
      </c>
      <c r="C85">
        <v>0.45800000000000002</v>
      </c>
      <c r="D85">
        <v>0.312</v>
      </c>
      <c r="E85" s="28">
        <v>0.75364463311097629</v>
      </c>
      <c r="F85" s="28">
        <v>0.59505154639175262</v>
      </c>
      <c r="G85" s="28">
        <v>0.80225591267434815</v>
      </c>
    </row>
    <row r="86" spans="1:7" ht="13.8" customHeight="1"/>
    <row r="87" spans="1:7" ht="13.8" customHeight="1"/>
    <row r="89" spans="1:7">
      <c r="B89" s="41"/>
      <c r="C89" s="41"/>
      <c r="D89" s="41"/>
      <c r="E89" s="41"/>
      <c r="F89" s="41"/>
      <c r="G89" s="41"/>
    </row>
  </sheetData>
  <mergeCells count="36">
    <mergeCell ref="B89:D89"/>
    <mergeCell ref="E89:G89"/>
    <mergeCell ref="A3:A5"/>
    <mergeCell ref="A7:A9"/>
    <mergeCell ref="A11:A13"/>
    <mergeCell ref="A15:A17"/>
    <mergeCell ref="A19:A21"/>
    <mergeCell ref="A23:A25"/>
    <mergeCell ref="A27:A29"/>
    <mergeCell ref="B52:D52"/>
    <mergeCell ref="E52:G52"/>
    <mergeCell ref="B57:D57"/>
    <mergeCell ref="E57:G57"/>
    <mergeCell ref="B39:D39"/>
    <mergeCell ref="E39:G39"/>
    <mergeCell ref="B41:D41"/>
    <mergeCell ref="J73:L73"/>
    <mergeCell ref="M73:O73"/>
    <mergeCell ref="B77:D77"/>
    <mergeCell ref="E77:G77"/>
    <mergeCell ref="B83:D83"/>
    <mergeCell ref="E83:G83"/>
    <mergeCell ref="N58:P58"/>
    <mergeCell ref="K59:M59"/>
    <mergeCell ref="N59:Q59"/>
    <mergeCell ref="K60:M60"/>
    <mergeCell ref="N60:P60"/>
    <mergeCell ref="K58:M58"/>
    <mergeCell ref="E41:G41"/>
    <mergeCell ref="B47:D47"/>
    <mergeCell ref="E47:G47"/>
    <mergeCell ref="A1:F1"/>
    <mergeCell ref="B34:D34"/>
    <mergeCell ref="E34:G34"/>
    <mergeCell ref="B37:D37"/>
    <mergeCell ref="E37:G37"/>
  </mergeCells>
  <phoneticPr fontId="1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7"/>
  <sheetViews>
    <sheetView topLeftCell="A49" zoomScale="85" zoomScaleNormal="85" workbookViewId="0">
      <selection activeCell="I13" sqref="I13"/>
    </sheetView>
  </sheetViews>
  <sheetFormatPr defaultColWidth="9" defaultRowHeight="13.8"/>
  <cols>
    <col min="1" max="1" width="19.5546875" customWidth="1"/>
    <col min="2" max="7" width="14.33203125"/>
    <col min="8" max="9" width="12.88671875"/>
    <col min="10" max="10" width="14.109375"/>
    <col min="11" max="16" width="12.88671875"/>
  </cols>
  <sheetData>
    <row r="1" spans="1:7" ht="14.4">
      <c r="A1" s="45" t="s">
        <v>0</v>
      </c>
      <c r="B1" s="45"/>
      <c r="C1" s="45"/>
      <c r="D1" s="45"/>
      <c r="E1" s="45"/>
      <c r="F1" s="45"/>
    </row>
    <row r="2" spans="1:7" s="1" customFormat="1">
      <c r="B2" s="2">
        <v>0</v>
      </c>
      <c r="C2" s="2">
        <v>0.5</v>
      </c>
      <c r="D2" s="2">
        <v>1</v>
      </c>
      <c r="E2" s="2">
        <v>1.5</v>
      </c>
      <c r="F2" s="2">
        <v>2</v>
      </c>
    </row>
    <row r="3" spans="1:7" ht="15.6">
      <c r="A3" s="41" t="s">
        <v>1</v>
      </c>
      <c r="B3" s="3">
        <v>4</v>
      </c>
      <c r="C3" s="3">
        <v>3</v>
      </c>
      <c r="D3" s="3">
        <v>0</v>
      </c>
      <c r="E3" s="3">
        <v>2</v>
      </c>
      <c r="F3" s="3">
        <v>1</v>
      </c>
      <c r="G3" s="3"/>
    </row>
    <row r="4" spans="1:7" ht="15.6">
      <c r="A4" s="41"/>
      <c r="B4" s="3">
        <v>3</v>
      </c>
      <c r="C4" s="3">
        <v>1</v>
      </c>
      <c r="D4" s="3">
        <v>3</v>
      </c>
      <c r="E4" s="3">
        <v>1</v>
      </c>
      <c r="F4" s="3">
        <v>1</v>
      </c>
      <c r="G4" s="3"/>
    </row>
    <row r="5" spans="1:7" ht="15.6">
      <c r="A5" s="41"/>
      <c r="B5" s="3">
        <v>2</v>
      </c>
      <c r="C5" s="3">
        <v>2</v>
      </c>
      <c r="D5" s="3">
        <v>1</v>
      </c>
      <c r="E5" s="3">
        <v>0</v>
      </c>
      <c r="F5" s="3">
        <v>0</v>
      </c>
      <c r="G5" s="3"/>
    </row>
    <row r="6" spans="1:7" s="2" customFormat="1">
      <c r="B6" s="2">
        <f t="shared" ref="B6:F6" si="0">AVERAGE(B3:B5)</f>
        <v>3</v>
      </c>
      <c r="C6" s="2">
        <f t="shared" si="0"/>
        <v>2</v>
      </c>
      <c r="D6" s="2">
        <f t="shared" si="0"/>
        <v>1.3333333333333333</v>
      </c>
      <c r="E6" s="4">
        <f t="shared" si="0"/>
        <v>1</v>
      </c>
      <c r="F6" s="2">
        <f t="shared" si="0"/>
        <v>0.66666666666666663</v>
      </c>
    </row>
    <row r="7" spans="1:7" ht="15.6">
      <c r="A7" s="41" t="s">
        <v>2</v>
      </c>
      <c r="B7" s="3">
        <v>15</v>
      </c>
      <c r="C7" s="3">
        <v>13</v>
      </c>
      <c r="D7" s="3">
        <v>10</v>
      </c>
      <c r="E7" s="3">
        <v>11</v>
      </c>
      <c r="F7" s="3">
        <v>8</v>
      </c>
    </row>
    <row r="8" spans="1:7" ht="15.6">
      <c r="A8" s="41"/>
      <c r="B8" s="3">
        <v>14</v>
      </c>
      <c r="C8" s="3">
        <v>12</v>
      </c>
      <c r="D8" s="3">
        <v>12</v>
      </c>
      <c r="E8" s="3">
        <v>10</v>
      </c>
      <c r="F8" s="3">
        <v>7</v>
      </c>
    </row>
    <row r="9" spans="1:7" ht="15.6">
      <c r="A9" s="41"/>
      <c r="B9" s="3">
        <v>13</v>
      </c>
      <c r="C9" s="3">
        <v>10</v>
      </c>
      <c r="D9" s="3">
        <v>10</v>
      </c>
      <c r="E9" s="3">
        <v>8</v>
      </c>
      <c r="F9" s="3">
        <v>6</v>
      </c>
    </row>
    <row r="10" spans="1:7" s="2" customFormat="1">
      <c r="B10" s="5">
        <f t="shared" ref="B10:F10" si="1">AVERAGE(B7:B9)</f>
        <v>14</v>
      </c>
      <c r="C10" s="5">
        <f t="shared" si="1"/>
        <v>11.666666666666666</v>
      </c>
      <c r="D10" s="5">
        <f t="shared" si="1"/>
        <v>10.666666666666666</v>
      </c>
      <c r="E10" s="5">
        <f t="shared" si="1"/>
        <v>9.6666666666666661</v>
      </c>
      <c r="F10" s="5">
        <f t="shared" si="1"/>
        <v>7</v>
      </c>
    </row>
    <row r="11" spans="1:7" ht="15.6">
      <c r="A11" s="41" t="s">
        <v>3</v>
      </c>
      <c r="B11" s="3">
        <v>23</v>
      </c>
      <c r="C11" s="3">
        <v>20</v>
      </c>
      <c r="D11" s="3">
        <v>15</v>
      </c>
      <c r="E11" s="3">
        <v>16</v>
      </c>
      <c r="F11" s="3">
        <v>10</v>
      </c>
    </row>
    <row r="12" spans="1:7" ht="15.6">
      <c r="A12" s="41"/>
      <c r="B12" s="3">
        <v>22</v>
      </c>
      <c r="C12" s="3">
        <v>17</v>
      </c>
      <c r="D12" s="3">
        <v>16</v>
      </c>
      <c r="E12" s="3">
        <v>13</v>
      </c>
      <c r="F12" s="3">
        <v>10</v>
      </c>
    </row>
    <row r="13" spans="1:7" ht="15.6">
      <c r="A13" s="41"/>
      <c r="B13" s="3">
        <v>20</v>
      </c>
      <c r="C13" s="3">
        <v>16</v>
      </c>
      <c r="D13" s="3">
        <v>16</v>
      </c>
      <c r="E13" s="3">
        <v>12</v>
      </c>
      <c r="F13" s="3">
        <v>8</v>
      </c>
    </row>
    <row r="14" spans="1:7" s="2" customFormat="1">
      <c r="B14" s="5">
        <f t="shared" ref="B14:F14" si="2">AVERAGE(B11:B13)</f>
        <v>21.666666666666668</v>
      </c>
      <c r="C14" s="5">
        <f t="shared" si="2"/>
        <v>17.666666666666668</v>
      </c>
      <c r="D14" s="5">
        <f t="shared" si="2"/>
        <v>15.666666666666666</v>
      </c>
      <c r="E14" s="5">
        <f t="shared" si="2"/>
        <v>13.666666666666666</v>
      </c>
      <c r="F14" s="5">
        <f t="shared" si="2"/>
        <v>9.3333333333333339</v>
      </c>
    </row>
    <row r="15" spans="1:7" ht="15.6">
      <c r="A15" s="41" t="s">
        <v>4</v>
      </c>
      <c r="B15" s="3">
        <v>25</v>
      </c>
      <c r="C15" s="3">
        <v>22</v>
      </c>
      <c r="D15" s="3">
        <v>17</v>
      </c>
      <c r="E15" s="3">
        <v>18</v>
      </c>
      <c r="F15" s="3">
        <v>12</v>
      </c>
    </row>
    <row r="16" spans="1:7" ht="15.6">
      <c r="A16" s="41"/>
      <c r="B16" s="3">
        <v>24</v>
      </c>
      <c r="C16" s="3">
        <v>21</v>
      </c>
      <c r="D16" s="3">
        <v>19</v>
      </c>
      <c r="E16" s="3">
        <v>15</v>
      </c>
      <c r="F16" s="3">
        <v>13</v>
      </c>
    </row>
    <row r="17" spans="1:6" ht="15.6">
      <c r="A17" s="41"/>
      <c r="B17" s="3">
        <v>23</v>
      </c>
      <c r="C17" s="3">
        <v>20</v>
      </c>
      <c r="D17" s="3">
        <v>20</v>
      </c>
      <c r="E17" s="3">
        <v>14</v>
      </c>
      <c r="F17" s="3">
        <v>12</v>
      </c>
    </row>
    <row r="18" spans="1:6" s="2" customFormat="1">
      <c r="B18" s="5">
        <f t="shared" ref="B18:F18" si="3">AVERAGE(B15:B17)</f>
        <v>24</v>
      </c>
      <c r="C18" s="5">
        <f t="shared" si="3"/>
        <v>21</v>
      </c>
      <c r="D18" s="5">
        <f t="shared" si="3"/>
        <v>18.666666666666668</v>
      </c>
      <c r="E18" s="5">
        <f t="shared" si="3"/>
        <v>15.666666666666666</v>
      </c>
      <c r="F18" s="5">
        <f t="shared" si="3"/>
        <v>12.333333333333334</v>
      </c>
    </row>
    <row r="19" spans="1:6" ht="15.6">
      <c r="A19" s="41" t="s">
        <v>5</v>
      </c>
      <c r="B19" s="3">
        <v>27</v>
      </c>
      <c r="C19" s="3">
        <v>24</v>
      </c>
      <c r="D19" s="3">
        <v>20</v>
      </c>
      <c r="E19" s="3">
        <v>20</v>
      </c>
      <c r="F19" s="3">
        <v>14</v>
      </c>
    </row>
    <row r="20" spans="1:6" ht="15.6">
      <c r="A20" s="41"/>
      <c r="B20" s="3">
        <v>26</v>
      </c>
      <c r="C20" s="3">
        <v>25</v>
      </c>
      <c r="D20" s="3">
        <v>23</v>
      </c>
      <c r="E20" s="3">
        <v>17</v>
      </c>
      <c r="F20" s="3">
        <v>15</v>
      </c>
    </row>
    <row r="21" spans="1:6" ht="15.6">
      <c r="A21" s="41"/>
      <c r="B21" s="3">
        <v>26</v>
      </c>
      <c r="C21" s="3">
        <v>23</v>
      </c>
      <c r="D21" s="3">
        <v>22</v>
      </c>
      <c r="E21" s="3">
        <v>16</v>
      </c>
      <c r="F21" s="3">
        <v>14</v>
      </c>
    </row>
    <row r="22" spans="1:6" s="2" customFormat="1">
      <c r="B22" s="5">
        <f t="shared" ref="B22:F22" si="4">AVERAGE(B19:B21)</f>
        <v>26.333333333333332</v>
      </c>
      <c r="C22" s="5">
        <f t="shared" si="4"/>
        <v>24</v>
      </c>
      <c r="D22" s="5">
        <f t="shared" si="4"/>
        <v>21.666666666666668</v>
      </c>
      <c r="E22" s="5">
        <f t="shared" si="4"/>
        <v>17.666666666666668</v>
      </c>
      <c r="F22" s="5">
        <f t="shared" si="4"/>
        <v>14.333333333333334</v>
      </c>
    </row>
    <row r="23" spans="1:6" ht="15.6">
      <c r="A23" s="41" t="s">
        <v>6</v>
      </c>
      <c r="B23" s="3">
        <v>27</v>
      </c>
      <c r="C23" s="3">
        <v>24</v>
      </c>
      <c r="D23" s="3">
        <v>20</v>
      </c>
      <c r="E23" s="3">
        <v>20</v>
      </c>
      <c r="F23" s="3">
        <v>14</v>
      </c>
    </row>
    <row r="24" spans="1:6" ht="15.6">
      <c r="A24" s="41"/>
      <c r="B24" s="3">
        <v>26</v>
      </c>
      <c r="C24" s="3">
        <v>25</v>
      </c>
      <c r="D24" s="3">
        <v>23</v>
      </c>
      <c r="E24" s="3">
        <v>17</v>
      </c>
      <c r="F24" s="3">
        <v>15</v>
      </c>
    </row>
    <row r="25" spans="1:6" ht="15.6">
      <c r="A25" s="41"/>
      <c r="B25" s="3">
        <v>26</v>
      </c>
      <c r="C25" s="3">
        <v>23</v>
      </c>
      <c r="D25" s="3">
        <v>22</v>
      </c>
      <c r="E25" s="3">
        <v>16</v>
      </c>
      <c r="F25" s="3">
        <v>14</v>
      </c>
    </row>
    <row r="26" spans="1:6" s="2" customFormat="1">
      <c r="B26" s="5">
        <f t="shared" ref="B26:F26" si="5">AVERAGE(B23:B25)</f>
        <v>26.333333333333332</v>
      </c>
      <c r="C26" s="5">
        <f t="shared" si="5"/>
        <v>24</v>
      </c>
      <c r="D26" s="5">
        <f t="shared" si="5"/>
        <v>21.666666666666668</v>
      </c>
      <c r="E26" s="5">
        <f t="shared" si="5"/>
        <v>17.666666666666668</v>
      </c>
      <c r="F26" s="5">
        <f t="shared" si="5"/>
        <v>14.333333333333334</v>
      </c>
    </row>
    <row r="27" spans="1:6" ht="15.6">
      <c r="A27" s="41" t="s">
        <v>7</v>
      </c>
      <c r="B27" s="3">
        <v>27</v>
      </c>
      <c r="C27" s="3">
        <v>24</v>
      </c>
      <c r="D27" s="3">
        <v>20</v>
      </c>
      <c r="E27" s="3">
        <v>20</v>
      </c>
      <c r="F27" s="3">
        <v>14</v>
      </c>
    </row>
    <row r="28" spans="1:6" ht="15.6">
      <c r="A28" s="41"/>
      <c r="B28" s="3">
        <v>26</v>
      </c>
      <c r="C28" s="3">
        <v>25</v>
      </c>
      <c r="D28" s="3">
        <v>23</v>
      </c>
      <c r="E28" s="3">
        <v>17</v>
      </c>
      <c r="F28" s="3">
        <v>15</v>
      </c>
    </row>
    <row r="29" spans="1:6" ht="15.6">
      <c r="A29" s="41"/>
      <c r="B29" s="3">
        <v>26</v>
      </c>
      <c r="C29" s="3">
        <v>23</v>
      </c>
      <c r="D29" s="3">
        <v>22</v>
      </c>
      <c r="E29" s="3">
        <v>16</v>
      </c>
      <c r="F29" s="3">
        <v>14</v>
      </c>
    </row>
    <row r="30" spans="1:6" s="2" customFormat="1">
      <c r="B30" s="5">
        <f t="shared" ref="B30:F30" si="6">AVERAGE(B27:B29)</f>
        <v>26.333333333333332</v>
      </c>
      <c r="C30" s="5">
        <f t="shared" si="6"/>
        <v>24</v>
      </c>
      <c r="D30" s="5">
        <f t="shared" si="6"/>
        <v>21.666666666666668</v>
      </c>
      <c r="E30" s="5">
        <f t="shared" si="6"/>
        <v>17.666666666666668</v>
      </c>
      <c r="F30" s="5">
        <f t="shared" si="6"/>
        <v>14.333333333333334</v>
      </c>
    </row>
    <row r="32" spans="1:6">
      <c r="B32" s="6"/>
      <c r="C32" s="6"/>
      <c r="D32" s="6"/>
      <c r="E32" s="6"/>
      <c r="F32" s="6"/>
    </row>
    <row r="33" spans="1:7" ht="16.2">
      <c r="A33" s="7" t="s">
        <v>8</v>
      </c>
      <c r="B33" s="8"/>
    </row>
    <row r="34" spans="1:7">
      <c r="B34" s="44" t="s">
        <v>34</v>
      </c>
      <c r="C34" s="41"/>
      <c r="D34" s="41"/>
      <c r="E34" s="44" t="s">
        <v>10</v>
      </c>
      <c r="F34" s="41"/>
      <c r="G34" s="41"/>
    </row>
    <row r="35" spans="1:7">
      <c r="B35" s="9">
        <v>1</v>
      </c>
      <c r="C35" s="9">
        <v>2</v>
      </c>
      <c r="D35" s="9">
        <v>3</v>
      </c>
      <c r="E35" s="9">
        <v>1</v>
      </c>
      <c r="F35" s="9">
        <v>2</v>
      </c>
      <c r="G35" s="9">
        <v>3</v>
      </c>
    </row>
    <row r="36" spans="1:7" ht="15.6">
      <c r="A36" t="s">
        <v>11</v>
      </c>
      <c r="B36" s="3">
        <f>0.326*3</f>
        <v>0.97799999999999998</v>
      </c>
      <c r="C36" s="3">
        <f>0.311*3</f>
        <v>0.93300000000000005</v>
      </c>
      <c r="D36" s="3">
        <f>0.315*3</f>
        <v>0.94500000000000006</v>
      </c>
      <c r="E36" s="3">
        <f>0.452*3</f>
        <v>1.3560000000000001</v>
      </c>
      <c r="F36" s="3">
        <f>0.408*3</f>
        <v>1.224</v>
      </c>
      <c r="G36" s="3">
        <f>0.456*3</f>
        <v>1.3680000000000001</v>
      </c>
    </row>
    <row r="37" spans="1:7" ht="15.6">
      <c r="A37" t="s">
        <v>12</v>
      </c>
      <c r="B37" s="3">
        <f>0.147*3</f>
        <v>0.44099999999999995</v>
      </c>
      <c r="C37" s="3">
        <f>0.143*3</f>
        <v>0.42899999999999994</v>
      </c>
      <c r="D37" s="3">
        <f>0.145*3</f>
        <v>0.43499999999999994</v>
      </c>
      <c r="E37" s="3">
        <f>0.21*3</f>
        <v>0.63</v>
      </c>
      <c r="F37" s="3">
        <f>0.194*3</f>
        <v>0.58200000000000007</v>
      </c>
      <c r="G37" s="3">
        <f>0.21*3</f>
        <v>0.63</v>
      </c>
    </row>
    <row r="38" spans="1:7" ht="15.6">
      <c r="A38" t="s">
        <v>13</v>
      </c>
      <c r="B38" s="3">
        <f>0.31*3</f>
        <v>0.92999999999999994</v>
      </c>
      <c r="C38" s="3">
        <f>0.299*3</f>
        <v>0.89700000000000002</v>
      </c>
      <c r="D38" s="3">
        <f>0.312*3</f>
        <v>0.93599999999999994</v>
      </c>
      <c r="E38" s="3">
        <v>1.377</v>
      </c>
      <c r="F38" s="3">
        <v>1.242</v>
      </c>
      <c r="G38" s="3">
        <v>1.3620000000000001</v>
      </c>
    </row>
    <row r="39" spans="1:7">
      <c r="A39" t="s">
        <v>14</v>
      </c>
      <c r="B39" s="9">
        <f t="shared" ref="B39:G39" si="7">13.95*B36-6.88*B37</f>
        <v>10.609019999999999</v>
      </c>
      <c r="C39" s="9">
        <f t="shared" si="7"/>
        <v>10.063829999999999</v>
      </c>
      <c r="D39" s="9">
        <f t="shared" si="7"/>
        <v>10.189950000000001</v>
      </c>
      <c r="E39" s="9">
        <f t="shared" si="7"/>
        <v>14.581800000000001</v>
      </c>
      <c r="F39" s="9">
        <f t="shared" si="7"/>
        <v>13.070639999999999</v>
      </c>
      <c r="G39" s="9">
        <f t="shared" si="7"/>
        <v>14.749200000000002</v>
      </c>
    </row>
    <row r="40" spans="1:7">
      <c r="A40" t="s">
        <v>15</v>
      </c>
      <c r="B40" s="9">
        <f t="shared" ref="B40:G40" si="8">24.96*B37-7.32*B36</f>
        <v>3.848399999999998</v>
      </c>
      <c r="C40" s="9">
        <f t="shared" si="8"/>
        <v>3.8782799999999984</v>
      </c>
      <c r="D40" s="9">
        <f t="shared" si="8"/>
        <v>3.940199999999999</v>
      </c>
      <c r="E40" s="9">
        <f t="shared" si="8"/>
        <v>5.7988799999999987</v>
      </c>
      <c r="F40" s="9">
        <f t="shared" si="8"/>
        <v>5.5670400000000022</v>
      </c>
      <c r="G40" s="9">
        <f t="shared" si="8"/>
        <v>5.7110399999999988</v>
      </c>
    </row>
    <row r="41" spans="1:7">
      <c r="A41" t="s">
        <v>16</v>
      </c>
      <c r="B41" s="9">
        <f t="shared" ref="B41:G41" si="9">(1000*B38-2.05*B39-114.8*B40)/245</f>
        <v>1.9038987306122457</v>
      </c>
      <c r="C41" s="9">
        <f t="shared" si="9"/>
        <v>1.7597657326530622</v>
      </c>
      <c r="D41" s="9">
        <f t="shared" si="9"/>
        <v>1.8888801734693885</v>
      </c>
      <c r="E41" s="9">
        <f t="shared" si="9"/>
        <v>2.7812076979591849</v>
      </c>
      <c r="F41" s="9">
        <f t="shared" si="9"/>
        <v>2.3514652897959172</v>
      </c>
      <c r="G41" s="9">
        <f t="shared" si="9"/>
        <v>2.7597418285714292</v>
      </c>
    </row>
    <row r="43" spans="1:7">
      <c r="A43" s="10" t="s">
        <v>35</v>
      </c>
    </row>
    <row r="44" spans="1:7">
      <c r="B44" s="44" t="s">
        <v>34</v>
      </c>
      <c r="C44" s="41"/>
      <c r="D44" s="41"/>
      <c r="E44" s="44" t="s">
        <v>10</v>
      </c>
      <c r="F44" s="41"/>
      <c r="G44" s="41"/>
    </row>
    <row r="45" spans="1:7" ht="15.6">
      <c r="A45" s="11" t="s">
        <v>18</v>
      </c>
      <c r="B45" s="3">
        <v>0.107</v>
      </c>
      <c r="C45" s="3">
        <v>9.6000000000000002E-2</v>
      </c>
      <c r="D45" s="3">
        <v>0.108</v>
      </c>
      <c r="E45" s="3">
        <v>0.11899999999999999</v>
      </c>
      <c r="F45" s="3">
        <v>0.128</v>
      </c>
      <c r="G45" s="3">
        <v>0.13600000000000001</v>
      </c>
    </row>
    <row r="46" spans="1:7" ht="15.6">
      <c r="A46" s="11" t="s">
        <v>36</v>
      </c>
      <c r="B46" s="3">
        <v>6.2E-2</v>
      </c>
      <c r="C46" s="3">
        <v>5.5E-2</v>
      </c>
      <c r="D46" s="3">
        <v>5.8999999999999997E-2</v>
      </c>
      <c r="E46" s="3">
        <v>7.2999999999999995E-2</v>
      </c>
      <c r="F46" s="3">
        <v>9.4E-2</v>
      </c>
      <c r="G46" s="3">
        <v>0.109</v>
      </c>
    </row>
    <row r="48" spans="1:7">
      <c r="A48" s="10" t="s">
        <v>37</v>
      </c>
    </row>
    <row r="49" spans="1:17">
      <c r="B49" s="44" t="s">
        <v>34</v>
      </c>
      <c r="C49" s="41"/>
      <c r="D49" s="41"/>
      <c r="E49" s="44" t="s">
        <v>10</v>
      </c>
      <c r="F49" s="41"/>
      <c r="G49" s="41"/>
    </row>
    <row r="50" spans="1:17" ht="15.6">
      <c r="A50" s="11" t="s">
        <v>18</v>
      </c>
      <c r="B50" s="3">
        <v>0.28699999999999998</v>
      </c>
      <c r="C50" s="3">
        <v>0.26200000000000001</v>
      </c>
      <c r="D50" s="3">
        <v>0.255</v>
      </c>
      <c r="E50" s="3">
        <v>0.49199999999999999</v>
      </c>
      <c r="F50" s="3">
        <v>0.48899999999999999</v>
      </c>
      <c r="G50" s="3">
        <v>0.46200000000000002</v>
      </c>
    </row>
    <row r="51" spans="1:17" ht="15.6">
      <c r="A51" s="11" t="s">
        <v>36</v>
      </c>
      <c r="B51" s="3">
        <v>0.123</v>
      </c>
      <c r="C51" s="3">
        <v>0.11799999999999999</v>
      </c>
      <c r="D51" s="3">
        <v>0.122</v>
      </c>
      <c r="E51" s="3">
        <v>1.1879999999999999</v>
      </c>
      <c r="F51" s="3">
        <v>1.1559999999999999</v>
      </c>
      <c r="G51" s="3">
        <v>1.129</v>
      </c>
    </row>
    <row r="53" spans="1:17">
      <c r="A53" s="12" t="s">
        <v>21</v>
      </c>
    </row>
    <row r="54" spans="1:17">
      <c r="B54" s="41" t="s">
        <v>22</v>
      </c>
      <c r="C54" s="41"/>
      <c r="D54" s="41"/>
      <c r="E54" s="44" t="s">
        <v>10</v>
      </c>
      <c r="F54" s="41"/>
      <c r="G54" s="41"/>
    </row>
    <row r="55" spans="1:17" ht="15.6">
      <c r="A55" s="11" t="s">
        <v>18</v>
      </c>
      <c r="B55" s="3">
        <v>7.9000000000000001E-2</v>
      </c>
      <c r="C55" s="3">
        <v>8.5000000000000006E-2</v>
      </c>
      <c r="D55" s="3">
        <v>0.10199999999999999</v>
      </c>
      <c r="E55" s="3">
        <v>0.155</v>
      </c>
      <c r="F55" s="3">
        <v>0.193</v>
      </c>
      <c r="G55" s="3">
        <v>0.17799999999999999</v>
      </c>
      <c r="K55" s="41"/>
      <c r="L55" s="41"/>
      <c r="M55" s="41"/>
      <c r="N55" s="41"/>
      <c r="O55" s="41"/>
      <c r="P55" s="41"/>
    </row>
    <row r="56" spans="1:17" ht="15.6">
      <c r="A56" s="11" t="s">
        <v>36</v>
      </c>
      <c r="B56" s="3">
        <v>9.0999999999999998E-2</v>
      </c>
      <c r="C56" s="3">
        <v>0.107</v>
      </c>
      <c r="D56" s="3">
        <v>0.10100000000000001</v>
      </c>
      <c r="E56" s="2">
        <v>0.30199999999999999</v>
      </c>
      <c r="F56" s="3">
        <v>0.309</v>
      </c>
      <c r="G56" s="3">
        <v>0.311</v>
      </c>
      <c r="K56" s="41"/>
      <c r="L56" s="41"/>
      <c r="M56" s="41"/>
      <c r="N56" s="41"/>
      <c r="O56" s="41"/>
      <c r="P56" s="41"/>
      <c r="Q56" s="41"/>
    </row>
    <row r="57" spans="1:17">
      <c r="B57" s="41"/>
      <c r="C57" s="41"/>
      <c r="D57" s="41"/>
      <c r="E57" s="41"/>
      <c r="F57" s="41"/>
      <c r="G57" s="41"/>
    </row>
    <row r="58" spans="1:17">
      <c r="K58" s="41"/>
      <c r="L58" s="41"/>
      <c r="M58" s="41"/>
      <c r="N58" s="41"/>
      <c r="O58" s="41"/>
      <c r="P58" s="41"/>
    </row>
    <row r="59" spans="1:17">
      <c r="A59" t="s">
        <v>23</v>
      </c>
    </row>
    <row r="60" spans="1:17">
      <c r="A60">
        <v>10</v>
      </c>
      <c r="B60">
        <v>5</v>
      </c>
      <c r="C60">
        <v>2.5</v>
      </c>
      <c r="D60">
        <v>1.25</v>
      </c>
      <c r="E60">
        <v>0.625</v>
      </c>
      <c r="F60">
        <v>0.3125</v>
      </c>
      <c r="G60">
        <v>0</v>
      </c>
    </row>
    <row r="61" spans="1:17">
      <c r="A61">
        <v>0.39800000000000002</v>
      </c>
      <c r="B61">
        <v>0.23699999999999999</v>
      </c>
      <c r="C61">
        <v>0.14499999999999999</v>
      </c>
      <c r="D61">
        <v>0.109</v>
      </c>
      <c r="E61">
        <v>9.6000000000000002E-2</v>
      </c>
      <c r="F61">
        <v>8.7999999999999995E-2</v>
      </c>
      <c r="G61">
        <v>7.0000000000000007E-2</v>
      </c>
    </row>
    <row r="64" spans="1:17">
      <c r="A64" s="10" t="s">
        <v>38</v>
      </c>
    </row>
    <row r="65" spans="1:16">
      <c r="B65" s="44" t="s">
        <v>34</v>
      </c>
      <c r="C65" s="44"/>
      <c r="D65" s="44"/>
      <c r="E65" s="44" t="s">
        <v>10</v>
      </c>
      <c r="F65" s="44"/>
      <c r="G65" s="44"/>
      <c r="H65" s="13"/>
    </row>
    <row r="66" spans="1:16" ht="15.6">
      <c r="A66" s="11" t="s">
        <v>39</v>
      </c>
      <c r="B66" s="27">
        <v>12.133333333333301</v>
      </c>
      <c r="C66" s="27">
        <v>12.533333333333299</v>
      </c>
      <c r="D66" s="27">
        <v>12.5666666666667</v>
      </c>
      <c r="E66" s="27">
        <v>8.5</v>
      </c>
      <c r="F66" s="27">
        <v>9.3000000000000007</v>
      </c>
      <c r="G66" s="27">
        <v>9.8000000000000007</v>
      </c>
      <c r="H66" s="3"/>
    </row>
    <row r="67" spans="1:16" ht="15.6">
      <c r="A67" s="11" t="s">
        <v>40</v>
      </c>
      <c r="B67" s="27">
        <v>22.533333333333299</v>
      </c>
      <c r="C67" s="27">
        <v>23.6</v>
      </c>
      <c r="D67" s="27">
        <v>22.066666666666698</v>
      </c>
      <c r="E67" s="27">
        <v>16.733333333333299</v>
      </c>
      <c r="F67" s="27">
        <v>16.533333333333299</v>
      </c>
      <c r="G67" s="27">
        <v>16.533333333333299</v>
      </c>
      <c r="H67" s="3"/>
    </row>
    <row r="68" spans="1:16" ht="15.6">
      <c r="A68" s="14" t="s">
        <v>28</v>
      </c>
      <c r="B68" s="3">
        <v>6.16</v>
      </c>
      <c r="C68" s="3">
        <v>6.2156000000000002</v>
      </c>
      <c r="D68" s="3">
        <v>6.5772000000000004</v>
      </c>
      <c r="E68" s="3">
        <v>2.306</v>
      </c>
      <c r="F68" s="3">
        <v>2.8327</v>
      </c>
      <c r="G68" s="3">
        <v>3.0783</v>
      </c>
      <c r="H68" s="15"/>
    </row>
    <row r="69" spans="1:16" ht="15.6">
      <c r="A69" s="14" t="s">
        <v>29</v>
      </c>
      <c r="B69" s="3">
        <v>2.0516000000000001</v>
      </c>
      <c r="C69" s="3">
        <v>2.1549999999999998</v>
      </c>
      <c r="D69" s="3">
        <v>1.9245000000000001</v>
      </c>
      <c r="E69" s="3">
        <v>0.81850000000000001</v>
      </c>
      <c r="F69" s="3">
        <v>1.0317000000000001</v>
      </c>
      <c r="G69" s="3">
        <v>1.02</v>
      </c>
      <c r="H69" s="15"/>
    </row>
    <row r="70" spans="1:16" ht="15.6">
      <c r="A70" s="14" t="s">
        <v>30</v>
      </c>
      <c r="B70" s="3">
        <v>0.50109999999999999</v>
      </c>
      <c r="C70" s="3">
        <v>0.51100000000000001</v>
      </c>
      <c r="D70" s="3">
        <v>0.51800000000000002</v>
      </c>
      <c r="E70" s="3">
        <v>0.21840000000000001</v>
      </c>
      <c r="F70" s="3">
        <v>0.26440000000000002</v>
      </c>
      <c r="G70" s="3">
        <v>0.2576</v>
      </c>
      <c r="H70" s="15"/>
    </row>
    <row r="71" spans="1:16" ht="15.6">
      <c r="A71" s="14" t="s">
        <v>31</v>
      </c>
      <c r="B71" s="3">
        <v>8.48E-2</v>
      </c>
      <c r="C71" s="3">
        <v>0.109</v>
      </c>
      <c r="D71" s="3">
        <v>0.1086</v>
      </c>
      <c r="E71" s="3">
        <v>5.33E-2</v>
      </c>
      <c r="F71" s="3">
        <v>6.3700000000000007E-2</v>
      </c>
      <c r="G71" s="3">
        <v>6.2199999999999998E-2</v>
      </c>
      <c r="H71" s="15"/>
      <c r="J71" s="41"/>
      <c r="K71" s="41"/>
      <c r="L71" s="41"/>
      <c r="M71" s="41"/>
      <c r="N71" s="41"/>
      <c r="O71" s="41"/>
      <c r="P71" s="16"/>
    </row>
    <row r="72" spans="1:16">
      <c r="P72" s="16"/>
    </row>
    <row r="74" spans="1:16">
      <c r="A74" s="12" t="s">
        <v>32</v>
      </c>
    </row>
    <row r="75" spans="1:16">
      <c r="B75" s="44" t="s">
        <v>34</v>
      </c>
      <c r="C75" s="41"/>
      <c r="D75" s="41"/>
      <c r="E75" s="44" t="s">
        <v>10</v>
      </c>
      <c r="F75" s="41"/>
      <c r="G75" s="41"/>
    </row>
    <row r="76" spans="1:16" ht="15.6">
      <c r="A76" s="11" t="s">
        <v>18</v>
      </c>
      <c r="B76" s="3">
        <v>0.161</v>
      </c>
      <c r="C76" s="3">
        <v>0.123</v>
      </c>
      <c r="D76" s="3">
        <v>0.15</v>
      </c>
      <c r="E76" s="3">
        <v>0.46500000000000002</v>
      </c>
      <c r="F76" s="3">
        <v>0.47899999999999998</v>
      </c>
      <c r="G76" s="3">
        <v>0.501</v>
      </c>
    </row>
    <row r="77" spans="1:16" ht="15.6">
      <c r="A77" s="11" t="s">
        <v>36</v>
      </c>
      <c r="B77" s="3">
        <v>7.2999999999999995E-2</v>
      </c>
      <c r="C77" s="3">
        <v>7.4999999999999997E-2</v>
      </c>
      <c r="D77" s="3">
        <v>0.09</v>
      </c>
      <c r="E77" s="3">
        <v>1.0449999999999999</v>
      </c>
      <c r="F77" s="3">
        <v>1.482</v>
      </c>
      <c r="G77" s="3">
        <v>1.1890000000000001</v>
      </c>
    </row>
    <row r="80" spans="1:16">
      <c r="A80" s="10" t="s">
        <v>41</v>
      </c>
    </row>
    <row r="81" spans="1:7">
      <c r="B81" s="44" t="s">
        <v>34</v>
      </c>
      <c r="C81" s="41"/>
      <c r="D81" s="41"/>
      <c r="E81" s="44" t="s">
        <v>10</v>
      </c>
      <c r="F81" s="41"/>
      <c r="G81" s="41"/>
    </row>
    <row r="82" spans="1:7">
      <c r="A82" s="11" t="s">
        <v>18</v>
      </c>
      <c r="B82" s="28">
        <v>0.31825348696179501</v>
      </c>
      <c r="C82" s="28">
        <v>0.2301273499090358</v>
      </c>
      <c r="D82" s="28">
        <v>0.29047907822922986</v>
      </c>
      <c r="E82" s="28">
        <v>0.53399636143117035</v>
      </c>
      <c r="F82" s="28">
        <v>0.43750151607034571</v>
      </c>
      <c r="G82" s="28">
        <v>0.3817828987265009</v>
      </c>
    </row>
    <row r="83" spans="1:7">
      <c r="A83" s="11" t="s">
        <v>36</v>
      </c>
      <c r="B83" s="28">
        <v>0.21035779260157672</v>
      </c>
      <c r="C83" s="28">
        <v>0.1612128562765312</v>
      </c>
      <c r="D83" s="28">
        <v>0.13569436021831413</v>
      </c>
      <c r="E83" s="28">
        <v>0.9935718617343845</v>
      </c>
      <c r="F83" s="28">
        <v>0.84405093996361424</v>
      </c>
      <c r="G83" s="28">
        <v>0.95704063068526379</v>
      </c>
    </row>
    <row r="87" spans="1:7">
      <c r="B87" s="41"/>
      <c r="C87" s="41"/>
      <c r="D87" s="41"/>
      <c r="E87" s="41"/>
      <c r="F87" s="41"/>
      <c r="G87" s="41"/>
    </row>
  </sheetData>
  <mergeCells count="34">
    <mergeCell ref="B75:D75"/>
    <mergeCell ref="E75:G75"/>
    <mergeCell ref="B81:D81"/>
    <mergeCell ref="E81:G81"/>
    <mergeCell ref="B87:D87"/>
    <mergeCell ref="E87:G87"/>
    <mergeCell ref="K58:M58"/>
    <mergeCell ref="N58:P58"/>
    <mergeCell ref="B65:D65"/>
    <mergeCell ref="E65:G65"/>
    <mergeCell ref="J71:L71"/>
    <mergeCell ref="M71:O71"/>
    <mergeCell ref="N55:P55"/>
    <mergeCell ref="K56:M56"/>
    <mergeCell ref="N56:Q56"/>
    <mergeCell ref="B57:D57"/>
    <mergeCell ref="E57:G57"/>
    <mergeCell ref="B49:D49"/>
    <mergeCell ref="E49:G49"/>
    <mergeCell ref="B54:D54"/>
    <mergeCell ref="E54:G54"/>
    <mergeCell ref="K55:M55"/>
    <mergeCell ref="B44:D44"/>
    <mergeCell ref="E44:G44"/>
    <mergeCell ref="A1:F1"/>
    <mergeCell ref="B34:D34"/>
    <mergeCell ref="E34:G34"/>
    <mergeCell ref="A3:A5"/>
    <mergeCell ref="A7:A9"/>
    <mergeCell ref="A11:A13"/>
    <mergeCell ref="A15:A17"/>
    <mergeCell ref="A19:A21"/>
    <mergeCell ref="A23:A25"/>
    <mergeCell ref="A27:A29"/>
  </mergeCells>
  <phoneticPr fontId="1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workbookViewId="0">
      <selection activeCell="K18" sqref="K18"/>
    </sheetView>
  </sheetViews>
  <sheetFormatPr defaultRowHeight="13.8"/>
  <cols>
    <col min="1" max="1" width="15.77734375" customWidth="1"/>
    <col min="2" max="2" width="18.6640625" customWidth="1"/>
    <col min="4" max="4" width="12.33203125" customWidth="1"/>
    <col min="5" max="5" width="20.77734375" customWidth="1"/>
    <col min="6" max="6" width="21.77734375" customWidth="1"/>
    <col min="7" max="7" width="22.88671875" customWidth="1"/>
  </cols>
  <sheetData>
    <row r="1" spans="1:7">
      <c r="B1" s="29"/>
      <c r="C1" s="29" t="s">
        <v>42</v>
      </c>
      <c r="D1" s="29" t="s">
        <v>42</v>
      </c>
      <c r="E1" s="29" t="s">
        <v>42</v>
      </c>
      <c r="F1" s="29" t="s">
        <v>42</v>
      </c>
      <c r="G1" s="29" t="s">
        <v>42</v>
      </c>
    </row>
    <row r="2" spans="1:7">
      <c r="B2" s="32" t="s">
        <v>87</v>
      </c>
      <c r="C2" s="32" t="s">
        <v>88</v>
      </c>
      <c r="D2" s="32" t="s">
        <v>89</v>
      </c>
      <c r="E2" s="32" t="s">
        <v>90</v>
      </c>
      <c r="F2" s="32" t="s">
        <v>91</v>
      </c>
      <c r="G2" s="32" t="s">
        <v>92</v>
      </c>
    </row>
    <row r="3" spans="1:7">
      <c r="A3" s="41" t="s">
        <v>43</v>
      </c>
      <c r="B3" s="29" t="s">
        <v>44</v>
      </c>
      <c r="C3" s="29" t="s">
        <v>45</v>
      </c>
      <c r="D3" s="29">
        <v>0.4078</v>
      </c>
      <c r="E3" s="29">
        <v>25</v>
      </c>
      <c r="F3" s="29">
        <v>317.47800000000001</v>
      </c>
      <c r="G3" s="29">
        <f>(F3-$F$48)*E3/D3*0.001</f>
        <v>19.462849435998042</v>
      </c>
    </row>
    <row r="4" spans="1:7">
      <c r="A4" s="41"/>
      <c r="B4" s="29" t="s">
        <v>46</v>
      </c>
      <c r="C4" s="29" t="s">
        <v>47</v>
      </c>
      <c r="D4" s="29">
        <v>0.40920000000000001</v>
      </c>
      <c r="E4" s="29">
        <v>25</v>
      </c>
      <c r="F4" s="29">
        <v>105.617</v>
      </c>
      <c r="G4" s="29">
        <f t="shared" ref="G4:G26" si="0">(F4-$F$48)*E4/D4*0.001</f>
        <v>6.4526515151515156</v>
      </c>
    </row>
    <row r="5" spans="1:7">
      <c r="A5" s="41"/>
      <c r="B5" s="29" t="s">
        <v>48</v>
      </c>
      <c r="C5" s="29" t="s">
        <v>49</v>
      </c>
      <c r="D5" s="29">
        <v>0.40289999999999998</v>
      </c>
      <c r="E5" s="29">
        <v>25</v>
      </c>
      <c r="F5" s="29">
        <v>285.02999999999997</v>
      </c>
      <c r="G5" s="29">
        <f t="shared" si="0"/>
        <v>17.686150409530899</v>
      </c>
    </row>
    <row r="6" spans="1:7">
      <c r="A6" s="41"/>
      <c r="B6" s="29" t="s">
        <v>50</v>
      </c>
      <c r="C6" s="29" t="s">
        <v>51</v>
      </c>
      <c r="D6" s="29">
        <v>0.40360000000000001</v>
      </c>
      <c r="E6" s="29">
        <v>25</v>
      </c>
      <c r="F6" s="29">
        <v>4379.0420000000004</v>
      </c>
      <c r="G6" s="29">
        <f t="shared" si="0"/>
        <v>271.24888503468782</v>
      </c>
    </row>
    <row r="7" spans="1:7">
      <c r="A7" s="41"/>
      <c r="B7" s="29" t="s">
        <v>52</v>
      </c>
      <c r="C7" s="29" t="s">
        <v>53</v>
      </c>
      <c r="D7" s="29">
        <v>0.40810000000000002</v>
      </c>
      <c r="E7" s="29">
        <v>25</v>
      </c>
      <c r="F7" s="29">
        <v>4607.2259999999997</v>
      </c>
      <c r="G7" s="29">
        <f t="shared" si="0"/>
        <v>282.23633913256555</v>
      </c>
    </row>
    <row r="8" spans="1:7">
      <c r="A8" s="41"/>
      <c r="B8" s="29" t="s">
        <v>54</v>
      </c>
      <c r="C8" s="29" t="s">
        <v>55</v>
      </c>
      <c r="D8" s="29">
        <v>0.40749999999999997</v>
      </c>
      <c r="E8" s="29">
        <v>25</v>
      </c>
      <c r="F8" s="29">
        <v>4720.6880000000001</v>
      </c>
      <c r="G8" s="29">
        <f t="shared" si="0"/>
        <v>289.61276073619632</v>
      </c>
    </row>
    <row r="9" spans="1:7">
      <c r="A9" s="41"/>
      <c r="B9" s="29" t="s">
        <v>56</v>
      </c>
      <c r="C9" s="29" t="s">
        <v>57</v>
      </c>
      <c r="D9" s="29">
        <v>0.26679999999999998</v>
      </c>
      <c r="E9" s="29">
        <v>25</v>
      </c>
      <c r="F9" s="29">
        <v>424.86500000000001</v>
      </c>
      <c r="G9" s="29">
        <f t="shared" si="0"/>
        <v>39.811188155922039</v>
      </c>
    </row>
    <row r="10" spans="1:7">
      <c r="A10" s="41"/>
      <c r="B10" s="29" t="s">
        <v>58</v>
      </c>
      <c r="C10" s="29" t="s">
        <v>59</v>
      </c>
      <c r="D10" s="29">
        <v>0.35399999999999998</v>
      </c>
      <c r="E10" s="29">
        <v>25</v>
      </c>
      <c r="F10" s="29">
        <v>125.373</v>
      </c>
      <c r="G10" s="29">
        <f t="shared" si="0"/>
        <v>8.8540254237288156</v>
      </c>
    </row>
    <row r="11" spans="1:7">
      <c r="A11" s="41"/>
      <c r="B11" s="29" t="s">
        <v>60</v>
      </c>
      <c r="C11" s="29" t="s">
        <v>61</v>
      </c>
      <c r="D11" s="29">
        <v>0.20630000000000001</v>
      </c>
      <c r="E11" s="29">
        <v>25</v>
      </c>
      <c r="F11" s="29">
        <v>296.89800000000002</v>
      </c>
      <c r="G11" s="29">
        <f t="shared" si="0"/>
        <v>35.978914202617545</v>
      </c>
    </row>
    <row r="12" spans="1:7">
      <c r="A12" s="41"/>
      <c r="B12" s="29" t="s">
        <v>62</v>
      </c>
      <c r="C12" s="29" t="s">
        <v>63</v>
      </c>
      <c r="D12" s="29">
        <v>0.1933</v>
      </c>
      <c r="E12" s="29">
        <v>25</v>
      </c>
      <c r="F12" s="29">
        <v>6434.2619999999997</v>
      </c>
      <c r="G12" s="29">
        <f t="shared" si="0"/>
        <v>832.16011381272619</v>
      </c>
    </row>
    <row r="13" spans="1:7">
      <c r="A13" s="41"/>
      <c r="B13" s="29" t="s">
        <v>64</v>
      </c>
      <c r="C13" s="29" t="s">
        <v>65</v>
      </c>
      <c r="D13" s="29">
        <v>0.223</v>
      </c>
      <c r="E13" s="29">
        <v>25</v>
      </c>
      <c r="F13" s="29">
        <v>8371.7620000000006</v>
      </c>
      <c r="G13" s="29">
        <f t="shared" si="0"/>
        <v>938.5383408071749</v>
      </c>
    </row>
    <row r="14" spans="1:7">
      <c r="A14" s="41"/>
      <c r="B14" s="29" t="s">
        <v>66</v>
      </c>
      <c r="C14" s="29" t="s">
        <v>67</v>
      </c>
      <c r="D14" s="29">
        <v>0.18310000000000001</v>
      </c>
      <c r="E14" s="29">
        <v>25</v>
      </c>
      <c r="F14" s="29">
        <v>6902.2370000000001</v>
      </c>
      <c r="G14" s="29">
        <f t="shared" si="0"/>
        <v>942.41357181867818</v>
      </c>
    </row>
    <row r="15" spans="1:7">
      <c r="A15" s="41" t="s">
        <v>68</v>
      </c>
      <c r="B15" s="29" t="s">
        <v>44</v>
      </c>
      <c r="C15" s="29" t="s">
        <v>69</v>
      </c>
      <c r="D15" s="29">
        <v>0.40389999999999998</v>
      </c>
      <c r="E15" s="29">
        <v>25</v>
      </c>
      <c r="F15" s="29">
        <v>354.495</v>
      </c>
      <c r="G15" s="29">
        <f t="shared" si="0"/>
        <v>21.942002971032434</v>
      </c>
    </row>
    <row r="16" spans="1:7">
      <c r="A16" s="41"/>
      <c r="B16" s="29" t="s">
        <v>70</v>
      </c>
      <c r="C16" s="29" t="s">
        <v>71</v>
      </c>
      <c r="D16" s="29">
        <v>0.40589999999999998</v>
      </c>
      <c r="E16" s="29">
        <v>25</v>
      </c>
      <c r="F16" s="29">
        <v>110.729</v>
      </c>
      <c r="G16" s="29">
        <f t="shared" si="0"/>
        <v>6.8199679724069968</v>
      </c>
    </row>
    <row r="17" spans="1:7">
      <c r="A17" s="41"/>
      <c r="B17" s="29" t="s">
        <v>48</v>
      </c>
      <c r="C17" s="29" t="s">
        <v>72</v>
      </c>
      <c r="D17" s="29">
        <v>0.40889999999999999</v>
      </c>
      <c r="E17" s="29">
        <v>25</v>
      </c>
      <c r="F17" s="29">
        <v>339.34199999999998</v>
      </c>
      <c r="G17" s="29">
        <f t="shared" si="0"/>
        <v>20.747248716067499</v>
      </c>
    </row>
    <row r="18" spans="1:7">
      <c r="A18" s="41"/>
      <c r="B18" s="29" t="s">
        <v>73</v>
      </c>
      <c r="C18" s="29" t="s">
        <v>74</v>
      </c>
      <c r="D18" s="29">
        <v>0.40329999999999999</v>
      </c>
      <c r="E18" s="29">
        <v>25</v>
      </c>
      <c r="F18" s="29">
        <v>4627.4949999999999</v>
      </c>
      <c r="G18" s="29">
        <f t="shared" si="0"/>
        <v>286.85190924869829</v>
      </c>
    </row>
    <row r="19" spans="1:7">
      <c r="A19" s="41"/>
      <c r="B19" s="29" t="s">
        <v>52</v>
      </c>
      <c r="C19" s="29" t="s">
        <v>75</v>
      </c>
      <c r="D19" s="29">
        <v>0.40529999999999999</v>
      </c>
      <c r="E19" s="29">
        <v>25</v>
      </c>
      <c r="F19" s="29">
        <v>4258.0910000000003</v>
      </c>
      <c r="G19" s="29">
        <f t="shared" si="0"/>
        <v>262.65056748087841</v>
      </c>
    </row>
    <row r="20" spans="1:7">
      <c r="A20" s="41"/>
      <c r="B20" s="29" t="s">
        <v>54</v>
      </c>
      <c r="C20" s="29" t="s">
        <v>76</v>
      </c>
      <c r="D20" s="29">
        <v>0.40429999999999999</v>
      </c>
      <c r="E20" s="29">
        <v>25</v>
      </c>
      <c r="F20" s="29">
        <v>4681.4769999999999</v>
      </c>
      <c r="G20" s="29">
        <f t="shared" si="0"/>
        <v>289.48039821914421</v>
      </c>
    </row>
    <row r="21" spans="1:7">
      <c r="A21" s="41"/>
      <c r="B21" s="29" t="s">
        <v>77</v>
      </c>
      <c r="C21" s="29" t="s">
        <v>78</v>
      </c>
      <c r="D21" s="29">
        <v>0.18679999999999999</v>
      </c>
      <c r="E21" s="29">
        <v>25</v>
      </c>
      <c r="F21" s="29">
        <v>426.78899999999999</v>
      </c>
      <c r="G21" s="29">
        <f t="shared" si="0"/>
        <v>57.118442184154176</v>
      </c>
    </row>
    <row r="22" spans="1:7">
      <c r="A22" s="41"/>
      <c r="B22" s="29" t="s">
        <v>58</v>
      </c>
      <c r="C22" s="29" t="s">
        <v>79</v>
      </c>
      <c r="D22" s="29">
        <v>0.27650000000000002</v>
      </c>
      <c r="E22" s="29">
        <v>25</v>
      </c>
      <c r="F22" s="29">
        <v>72.861000000000004</v>
      </c>
      <c r="G22" s="29">
        <f t="shared" si="0"/>
        <v>6.587793851717902</v>
      </c>
    </row>
    <row r="23" spans="1:7">
      <c r="A23" s="41"/>
      <c r="B23" s="29" t="s">
        <v>60</v>
      </c>
      <c r="C23" s="29" t="s">
        <v>80</v>
      </c>
      <c r="D23" s="29">
        <v>0.16689999999999999</v>
      </c>
      <c r="E23" s="29">
        <v>25</v>
      </c>
      <c r="F23" s="29">
        <v>279.20699999999999</v>
      </c>
      <c r="G23" s="29">
        <f t="shared" si="0"/>
        <v>41.822498502097062</v>
      </c>
    </row>
    <row r="24" spans="1:7">
      <c r="A24" s="41"/>
      <c r="B24" s="29" t="s">
        <v>81</v>
      </c>
      <c r="C24" s="29" t="s">
        <v>82</v>
      </c>
      <c r="D24" s="29">
        <v>0.1741</v>
      </c>
      <c r="E24" s="29">
        <v>25</v>
      </c>
      <c r="F24" s="29">
        <v>5535.29</v>
      </c>
      <c r="G24" s="29">
        <f t="shared" si="0"/>
        <v>794.84348075818491</v>
      </c>
    </row>
    <row r="25" spans="1:7">
      <c r="A25" s="41"/>
      <c r="B25" s="29" t="s">
        <v>64</v>
      </c>
      <c r="C25" s="29" t="s">
        <v>83</v>
      </c>
      <c r="D25" s="29">
        <v>0.1318</v>
      </c>
      <c r="E25" s="29">
        <v>25</v>
      </c>
      <c r="F25" s="29">
        <v>1849.134</v>
      </c>
      <c r="G25" s="29">
        <f t="shared" si="0"/>
        <v>350.74620637329286</v>
      </c>
    </row>
    <row r="26" spans="1:7">
      <c r="A26" s="41"/>
      <c r="B26" s="29" t="s">
        <v>66</v>
      </c>
      <c r="C26" s="29" t="s">
        <v>84</v>
      </c>
      <c r="D26" s="29">
        <v>0.14699999999999999</v>
      </c>
      <c r="E26" s="29">
        <v>25</v>
      </c>
      <c r="F26" s="29">
        <v>4631.0649999999996</v>
      </c>
      <c r="G26" s="29">
        <f t="shared" si="0"/>
        <v>787.5960884353741</v>
      </c>
    </row>
    <row r="27" spans="1:7">
      <c r="B27" s="29" t="s">
        <v>42</v>
      </c>
      <c r="C27" s="29" t="s">
        <v>42</v>
      </c>
      <c r="D27" s="29" t="s">
        <v>42</v>
      </c>
      <c r="E27" s="29" t="s">
        <v>42</v>
      </c>
      <c r="F27" s="29" t="s">
        <v>42</v>
      </c>
      <c r="G27" s="29" t="s">
        <v>42</v>
      </c>
    </row>
    <row r="28" spans="1:7">
      <c r="B28" s="33" t="s">
        <v>93</v>
      </c>
      <c r="C28" s="30" t="s">
        <v>42</v>
      </c>
      <c r="D28" s="30" t="s">
        <v>42</v>
      </c>
      <c r="E28" s="30" t="s">
        <v>42</v>
      </c>
      <c r="F28" s="30" t="s">
        <v>42</v>
      </c>
      <c r="G28" s="30" t="s">
        <v>42</v>
      </c>
    </row>
    <row r="29" spans="1:7">
      <c r="B29" s="33">
        <v>15</v>
      </c>
      <c r="C29" s="30" t="s">
        <v>72</v>
      </c>
      <c r="D29" s="30">
        <v>0.40849999999999997</v>
      </c>
      <c r="E29" s="30">
        <v>25</v>
      </c>
      <c r="F29" s="30">
        <v>325.916</v>
      </c>
      <c r="G29" s="30">
        <f>(F29-$F$43)*E29/D29*0.001</f>
        <v>19.945899632802938</v>
      </c>
    </row>
    <row r="30" spans="1:7" ht="14.4">
      <c r="B30" s="34" t="s">
        <v>94</v>
      </c>
      <c r="C30" s="31" t="s">
        <v>42</v>
      </c>
      <c r="D30" s="31" t="s">
        <v>42</v>
      </c>
      <c r="E30" s="31" t="s">
        <v>42</v>
      </c>
      <c r="F30" s="31" t="s">
        <v>42</v>
      </c>
      <c r="G30" s="31">
        <v>3.93849636009697E-2</v>
      </c>
    </row>
    <row r="31" spans="1:7" ht="14.4">
      <c r="B31" s="35" t="s">
        <v>98</v>
      </c>
      <c r="C31" s="30" t="s">
        <v>42</v>
      </c>
      <c r="D31" s="30" t="s">
        <v>42</v>
      </c>
      <c r="E31" s="30" t="s">
        <v>42</v>
      </c>
      <c r="F31" s="30" t="s">
        <v>42</v>
      </c>
      <c r="G31" s="36" t="s">
        <v>95</v>
      </c>
    </row>
    <row r="32" spans="1:7">
      <c r="B32" s="37" t="s">
        <v>42</v>
      </c>
      <c r="C32" s="37" t="s">
        <v>42</v>
      </c>
      <c r="D32" s="37" t="s">
        <v>42</v>
      </c>
      <c r="E32" s="37" t="s">
        <v>42</v>
      </c>
      <c r="F32" s="37" t="s">
        <v>42</v>
      </c>
      <c r="G32" s="37" t="s">
        <v>42</v>
      </c>
    </row>
    <row r="33" spans="2:7">
      <c r="B33" s="38" t="s">
        <v>96</v>
      </c>
      <c r="C33" s="37" t="s">
        <v>42</v>
      </c>
      <c r="D33" s="37" t="s">
        <v>42</v>
      </c>
      <c r="E33" s="37" t="s">
        <v>42</v>
      </c>
      <c r="F33" s="37" t="s">
        <v>42</v>
      </c>
      <c r="G33" s="37" t="s">
        <v>42</v>
      </c>
    </row>
    <row r="34" spans="2:7">
      <c r="B34" s="46" t="s">
        <v>85</v>
      </c>
      <c r="C34" s="39" t="s">
        <v>42</v>
      </c>
      <c r="D34" s="39">
        <v>0.40660000000000002</v>
      </c>
      <c r="E34" s="39">
        <v>25</v>
      </c>
      <c r="F34" s="39">
        <v>2.839</v>
      </c>
      <c r="G34" s="39">
        <f>(F34-$F$43)*E34/D34*0.001</f>
        <v>0.17455730447614359</v>
      </c>
    </row>
    <row r="35" spans="2:7">
      <c r="B35" s="46" t="s">
        <v>42</v>
      </c>
      <c r="C35" s="39" t="s">
        <v>42</v>
      </c>
      <c r="D35" s="39">
        <v>0.40620000000000001</v>
      </c>
      <c r="E35" s="39">
        <v>25</v>
      </c>
      <c r="F35" s="39">
        <v>2.8650000000000002</v>
      </c>
      <c r="G35" s="39">
        <f>(F35-$F$43)*E35/D35*0.001</f>
        <v>0.17632939438700149</v>
      </c>
    </row>
    <row r="36" spans="2:7">
      <c r="B36" s="46" t="s">
        <v>42</v>
      </c>
      <c r="C36" s="39" t="s">
        <v>42</v>
      </c>
      <c r="D36" s="39">
        <v>0.40550000000000003</v>
      </c>
      <c r="E36" s="39">
        <v>25</v>
      </c>
      <c r="F36" s="39">
        <v>2.8359999999999999</v>
      </c>
      <c r="G36" s="39">
        <f>(F36-$F$43)*E36/D36*0.001</f>
        <v>0.17484586929716397</v>
      </c>
    </row>
    <row r="37" spans="2:7" ht="27.6">
      <c r="B37" s="40" t="s">
        <v>97</v>
      </c>
      <c r="C37" s="39" t="s">
        <v>42</v>
      </c>
      <c r="D37" s="39" t="s">
        <v>42</v>
      </c>
      <c r="E37" s="39" t="s">
        <v>42</v>
      </c>
      <c r="F37" s="39" t="s">
        <v>42</v>
      </c>
      <c r="G37" s="39" t="s">
        <v>86</v>
      </c>
    </row>
    <row r="38" spans="2:7" ht="14.4">
      <c r="B38" s="35" t="s">
        <v>99</v>
      </c>
      <c r="C38" s="39" t="s">
        <v>42</v>
      </c>
      <c r="D38" s="39" t="s">
        <v>42</v>
      </c>
      <c r="E38" s="39" t="s">
        <v>42</v>
      </c>
      <c r="F38" s="39" t="s">
        <v>42</v>
      </c>
      <c r="G38" s="36" t="s">
        <v>95</v>
      </c>
    </row>
  </sheetData>
  <mergeCells count="3">
    <mergeCell ref="A3:A14"/>
    <mergeCell ref="A15:A26"/>
    <mergeCell ref="B34:B36"/>
  </mergeCells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red</vt:lpstr>
      <vt:lpstr>green</vt:lpstr>
      <vt:lpstr>Cd content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不加糖的粥</dc:creator>
  <cp:lastModifiedBy>Dell</cp:lastModifiedBy>
  <dcterms:created xsi:type="dcterms:W3CDTF">2023-04-20T08:06:00Z</dcterms:created>
  <dcterms:modified xsi:type="dcterms:W3CDTF">2025-02-24T07:05:51Z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1B472AE5EB484D64AEE272D72E1DBDFD_13</vt:lpwstr>
  </property>
  <property fmtid="{D5CDD505-2E9C-101B-9397-08002B2CF9AE}" pid="3" name="KSOProductBuildVer">
    <vt:lpwstr>2052-12.1.0.19302</vt:lpwstr>
  </property>
</Properties>
</file>